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52" tabRatio="602" activeTab="0"/>
  </bookViews>
  <sheets>
    <sheet name="OCTOBER 22" sheetId="1" r:id="rId1"/>
  </sheets>
  <definedNames>
    <definedName name="_xlnm.Print_Area" localSheetId="0">'OCTOBER 22'!$A$1:$BJ$49</definedName>
    <definedName name="_xlnm.Print_Titles" localSheetId="0">'OCTOBER 22'!$A:$C,'OCTOBER 22'!$1:$1</definedName>
  </definedNames>
  <calcPr fullCalcOnLoad="1"/>
</workbook>
</file>

<file path=xl/sharedStrings.xml><?xml version="1.0" encoding="utf-8"?>
<sst xmlns="http://schemas.openxmlformats.org/spreadsheetml/2006/main" count="163" uniqueCount="140">
  <si>
    <t>S.NO.</t>
  </si>
  <si>
    <t>STAFF CODE</t>
  </si>
  <si>
    <t>NAME OF THE EMPLOYEE</t>
  </si>
  <si>
    <t>DESIGNATION OF THE EMPLOYEE</t>
  </si>
  <si>
    <t xml:space="preserve">LEVEL </t>
  </si>
  <si>
    <t>NO  OF POST SANCTIONED</t>
  </si>
  <si>
    <t>STAFF IN POSITION</t>
  </si>
  <si>
    <t>NO. OF DAYS</t>
  </si>
  <si>
    <t>BASIC PAY</t>
  </si>
  <si>
    <t xml:space="preserve">DEPUTATION ALLOWANCE </t>
  </si>
  <si>
    <t>DEARNESS ALLOW.</t>
  </si>
  <si>
    <t>TRANSPORT  ALLOWANCE</t>
  </si>
  <si>
    <t>DA ON TRANSPORT  ALL0W.</t>
  </si>
  <si>
    <t>HOUSE RENT ALLOWANCE/ D.HRA</t>
  </si>
  <si>
    <t>LS  &amp; PC (PROJECT KVs)</t>
  </si>
  <si>
    <t>NATIONAL PENSION SCHEME(MGT SHARE)</t>
  </si>
  <si>
    <t>CPF (MGT SHARE)</t>
  </si>
  <si>
    <t>CASH HANDLING &amp; TREASURY ALLOWANCE</t>
  </si>
  <si>
    <t>II SHIFT ALLOWANCE</t>
  </si>
  <si>
    <t>DRESS ALLOWANCE</t>
  </si>
  <si>
    <t>HIGH ALTITUDE ALLOWANCE</t>
  </si>
  <si>
    <t>TOUGH LOCATION ALLOWANCE- III</t>
  </si>
  <si>
    <t>HARD AREA ALLOWANCE</t>
  </si>
  <si>
    <t>ISLAND SPECIAL DUTY ALLOWANCE</t>
  </si>
  <si>
    <t>SPECIAL DUTY ALLOWANCE</t>
  </si>
  <si>
    <t>TOUGH LOCATION ALLOWANCE-I</t>
  </si>
  <si>
    <t>TOUGH LOCATION ALLOWANCE - II</t>
  </si>
  <si>
    <t>OTHER ALLOWANCE</t>
  </si>
  <si>
    <t>GROSS  SALARY</t>
  </si>
  <si>
    <t>INCOME TAX</t>
  </si>
  <si>
    <t>PROFESSIONAL TAX</t>
  </si>
  <si>
    <t>LICENCE FEE ( ODR) TO BE REMITTED TO  OUTSIDE  AGENCY</t>
  </si>
  <si>
    <t>ELEC. /WATER CHARGES (ODR) TO BE REMITTED TO  OUTSIDE  AGENCY</t>
  </si>
  <si>
    <t>NATIONAL  PENSION SCHEME(OWN SHARE)</t>
  </si>
  <si>
    <t xml:space="preserve"> COOP. SOCIETY</t>
  </si>
  <si>
    <t xml:space="preserve">CONV. ADV. / INTEREST RECOVERY </t>
  </si>
  <si>
    <t xml:space="preserve"> INSTALLMENT  NO.</t>
  </si>
  <si>
    <t>HOUSE BUILDING ADVANCE/INTEREST</t>
  </si>
  <si>
    <t>OTHER  REMITTANCES</t>
  </si>
  <si>
    <t>G.P.F.  RECOVERY</t>
  </si>
  <si>
    <t>G.P.F. ADVANCE RECOVERY</t>
  </si>
  <si>
    <t>NO  OF INSTALMENTS</t>
  </si>
  <si>
    <t>CPF-RECOVERY(OWN SHARE)</t>
  </si>
  <si>
    <t>CPF-RECOVERY(MGT SHARE)</t>
  </si>
  <si>
    <t>CPF ADV. RECOVERY</t>
  </si>
  <si>
    <t xml:space="preserve">CONV. ADV./INTEREST  RECOVERY </t>
  </si>
  <si>
    <t>KVS EMPLOYEES WELFARE SCHEME</t>
  </si>
  <si>
    <t>HPL RECOVERY</t>
  </si>
  <si>
    <t>LICENCE FEES ( KVS BUILDING)</t>
  </si>
  <si>
    <t>ELEC. /WATER CHARGES</t>
  </si>
  <si>
    <t>REC. OF OVERPAYMENT (Pay &amp; Allowance)</t>
  </si>
  <si>
    <t>CGHS RECOVERY</t>
  </si>
  <si>
    <t>OTHER DEDUCTIONS IF ANY</t>
  </si>
  <si>
    <t>TOTAL DEDUCTIONS</t>
  </si>
  <si>
    <t>NET  SALARY</t>
  </si>
  <si>
    <t>REMARKS</t>
  </si>
  <si>
    <t>SH.SUMER SINGH</t>
  </si>
  <si>
    <t>SH. MAHENDRA SINGH</t>
  </si>
  <si>
    <t>SH. PRADEEP KUMAR</t>
  </si>
  <si>
    <t>SH. MUKESH KUMAR TAILOR</t>
  </si>
  <si>
    <t>SH. DEEPAK KUMAR BEDI</t>
  </si>
  <si>
    <t>SH. R P S RATHORE</t>
  </si>
  <si>
    <t>Sh. Satyendra Alha</t>
  </si>
  <si>
    <t>SH. CHETA RAM</t>
  </si>
  <si>
    <t>SH. MAHESH SHASTRI</t>
  </si>
  <si>
    <t>SH. OM PRAKASH</t>
  </si>
  <si>
    <t>SH.NARENDER KUMAR</t>
  </si>
  <si>
    <t>SH. NARESH CHOUDHARY</t>
  </si>
  <si>
    <t>SMT. ADITI SWAMI</t>
  </si>
  <si>
    <t>SH. SHAMSHER SINGH</t>
  </si>
  <si>
    <t>SH. P.R. BARWARIA</t>
  </si>
  <si>
    <t>SH. SURENDRA JHAJHARIA</t>
  </si>
  <si>
    <t>SH. ANIL KUMAR PATHAK</t>
  </si>
  <si>
    <t>SH. SUNIL KUMAR</t>
  </si>
  <si>
    <t>SH. HARIRAM JANGIR</t>
  </si>
  <si>
    <t>SMT. ANITA</t>
  </si>
  <si>
    <t>SH. NET RAM DAHIYA</t>
  </si>
  <si>
    <t>SH. ULLAS CHAND SWAMI</t>
  </si>
  <si>
    <t xml:space="preserve">SH. RANG LAL </t>
  </si>
  <si>
    <t>SH SURESH KUMAR</t>
  </si>
  <si>
    <t>SH. RAM NIWAS</t>
  </si>
  <si>
    <t>SH.DAYANAND VERMA</t>
  </si>
  <si>
    <t>SH. GHANSHYAM</t>
  </si>
  <si>
    <t>PRINCIPAL</t>
  </si>
  <si>
    <t>PGT(COM.)</t>
  </si>
  <si>
    <t>PGT(PHY.)</t>
  </si>
  <si>
    <t>PGT(HIST.)</t>
  </si>
  <si>
    <t>PGT(COMP.)</t>
  </si>
  <si>
    <t>PGT(GEO.)</t>
  </si>
  <si>
    <t>PGT(HINDI)</t>
  </si>
  <si>
    <t>PGT(ECO.)</t>
  </si>
  <si>
    <t>PGT(MATHS)</t>
  </si>
  <si>
    <t>PGT(BIO.)</t>
  </si>
  <si>
    <t>TGT(HINDI)</t>
  </si>
  <si>
    <t>TGT(ENG.)</t>
  </si>
  <si>
    <t>TGT(SKT.)</t>
  </si>
  <si>
    <t>TGT(SO.ST.)</t>
  </si>
  <si>
    <t>TGT(BIO.)</t>
  </si>
  <si>
    <t>TGT(PH&amp;E)</t>
  </si>
  <si>
    <t>TGT(WETR)</t>
  </si>
  <si>
    <t>PRT</t>
  </si>
  <si>
    <t xml:space="preserve">PRT </t>
  </si>
  <si>
    <t>PRT(Music)</t>
  </si>
  <si>
    <t>SSA</t>
  </si>
  <si>
    <t>Sub-Staff</t>
  </si>
  <si>
    <t>TGT(Draw)</t>
  </si>
  <si>
    <t>Sh. Rajesh Singh</t>
  </si>
  <si>
    <t>SH.Mahesh Kumar Yadav</t>
  </si>
  <si>
    <t>SH. PRADEEP KUMAR CHANDOLIA</t>
  </si>
  <si>
    <t>SH. KALU RAM JAT</t>
  </si>
  <si>
    <t>SH. RAKESH KUMAR</t>
  </si>
  <si>
    <t>MS.ANITA MEENA</t>
  </si>
  <si>
    <t>LIB</t>
  </si>
  <si>
    <t>SH. MANOJ KUMAR</t>
  </si>
  <si>
    <t>PGT(ENG.)</t>
  </si>
  <si>
    <t>SH. SURESH KUMAR SAINI</t>
  </si>
  <si>
    <t>TGT(HIND)</t>
  </si>
  <si>
    <t>SH.RAJARAM</t>
  </si>
  <si>
    <t>SMT.ASHA SHARMA</t>
  </si>
  <si>
    <t>SMT.SEEMA</t>
  </si>
  <si>
    <t>SMT. YASMIN</t>
  </si>
  <si>
    <t>SH.SHESHRAJ MEENA</t>
  </si>
  <si>
    <t>SH.SUDHIR KUMAR</t>
  </si>
  <si>
    <t>SMT.SUMAN JANGID</t>
  </si>
  <si>
    <t>SH. MAYANK SAINI</t>
  </si>
  <si>
    <t>MS. ANJALI SATI</t>
  </si>
  <si>
    <t>TGT(MATH.)</t>
  </si>
  <si>
    <t>JSA</t>
  </si>
  <si>
    <t>Annual Membership contribution to respective Associations</t>
  </si>
  <si>
    <t>PGT(CHEM.)</t>
  </si>
  <si>
    <t>SH. LOKESH SAINI</t>
  </si>
  <si>
    <t>SH. PRAMOD POONIA</t>
  </si>
  <si>
    <t>SMT.JYOTI</t>
  </si>
  <si>
    <t>10/30</t>
  </si>
  <si>
    <t>7/20</t>
  </si>
  <si>
    <t xml:space="preserve">Basic Pay Rs.21700/- 31 days EOL Aug 20222 TPT allce July 2022 </t>
  </si>
  <si>
    <t>Basic Pay Rs. 62200/- 31 days EOL</t>
  </si>
  <si>
    <t>Recovery of  02 days EOL July 2022 Rs. 3216/- and Audit Recovery Rs. 7000/-.</t>
  </si>
  <si>
    <t>4 days HPL July 22 Basic 3561 + 1211 D.A. NPS O.S. 477, M.S. Rs.668  Recovery made,  NPS O.S. Rs. 694 was less deducted in July</t>
  </si>
  <si>
    <t xml:space="preserve"> NPS O.S. Rs. 427 was less deducted in July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</si>
</sst>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2"/>
      <color indexed="10"/>
      <name val="Arial"/>
      <family val="2"/>
    </font>
    <font>
      <b/>
      <sz val="12"/>
      <color indexed="36"/>
      <name val="Arial"/>
      <family val="2"/>
    </font>
    <font>
      <sz val="11"/>
      <color indexed="36"/>
      <name val="Calibri"/>
      <family val="2"/>
    </font>
    <font>
      <b/>
      <sz val="8"/>
      <color indexed="10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b/>
      <sz val="12"/>
      <color indexed="3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2"/>
      <color rgb="FF7030A0"/>
      <name val="Arial"/>
      <family val="2"/>
    </font>
    <font>
      <sz val="11"/>
      <color rgb="FF7030A0"/>
      <name val="Calibri"/>
      <family val="2"/>
    </font>
    <font>
      <b/>
      <sz val="10"/>
      <color rgb="FFFF0000"/>
      <name val="Arial"/>
      <family val="2"/>
    </font>
    <font>
      <b/>
      <sz val="8"/>
      <color rgb="FFFF0000"/>
      <name val="Calibri"/>
      <family val="2"/>
    </font>
    <font>
      <sz val="8"/>
      <color theme="1"/>
      <name val="Calibri"/>
      <family val="2"/>
    </font>
    <font>
      <b/>
      <sz val="8"/>
      <color rgb="FFFF0000"/>
      <name val="Arial"/>
      <family val="2"/>
    </font>
    <font>
      <sz val="7"/>
      <color theme="1"/>
      <name val="Calibri"/>
      <family val="2"/>
    </font>
    <font>
      <b/>
      <sz val="12"/>
      <color rgb="FF7030A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65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top" wrapText="1" readingOrder="1"/>
    </xf>
    <xf numFmtId="0" fontId="2" fillId="0" borderId="10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6" fillId="0" borderId="0" xfId="0" applyFont="1" applyFill="1" applyAlignment="1">
      <alignment/>
    </xf>
    <xf numFmtId="0" fontId="4" fillId="0" borderId="10" xfId="0" applyFont="1" applyFill="1" applyBorder="1" applyAlignment="1">
      <alignment vertical="justify" textRotation="90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0" fontId="54" fillId="0" borderId="10" xfId="0" applyFont="1" applyFill="1" applyBorder="1" applyAlignment="1">
      <alignment wrapText="1"/>
    </xf>
    <xf numFmtId="0" fontId="54" fillId="0" borderId="10" xfId="0" applyFont="1" applyFill="1" applyBorder="1" applyAlignment="1">
      <alignment/>
    </xf>
    <xf numFmtId="0" fontId="54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0" fontId="53" fillId="0" borderId="10" xfId="0" applyFont="1" applyFill="1" applyBorder="1" applyAlignment="1">
      <alignment wrapText="1"/>
    </xf>
    <xf numFmtId="0" fontId="55" fillId="0" borderId="10" xfId="0" applyFont="1" applyFill="1" applyBorder="1" applyAlignment="1">
      <alignment wrapText="1"/>
    </xf>
    <xf numFmtId="1" fontId="5" fillId="0" borderId="10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 vertical="top" wrapText="1" readingOrder="1"/>
    </xf>
    <xf numFmtId="0" fontId="2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vertical="center" textRotation="90" wrapText="1"/>
    </xf>
    <xf numFmtId="0" fontId="56" fillId="0" borderId="10" xfId="0" applyFont="1" applyFill="1" applyBorder="1" applyAlignment="1">
      <alignment wrapText="1"/>
    </xf>
    <xf numFmtId="1" fontId="56" fillId="0" borderId="10" xfId="0" applyNumberFormat="1" applyFont="1" applyFill="1" applyBorder="1" applyAlignment="1">
      <alignment wrapText="1"/>
    </xf>
    <xf numFmtId="0" fontId="57" fillId="0" borderId="10" xfId="0" applyFont="1" applyFill="1" applyBorder="1" applyAlignment="1">
      <alignment wrapText="1"/>
    </xf>
    <xf numFmtId="1" fontId="7" fillId="0" borderId="11" xfId="0" applyNumberFormat="1" applyFont="1" applyBorder="1" applyAlignment="1">
      <alignment horizontal="center" vertical="top" wrapText="1"/>
    </xf>
    <xf numFmtId="1" fontId="7" fillId="0" borderId="10" xfId="0" applyNumberFormat="1" applyFont="1" applyBorder="1" applyAlignment="1">
      <alignment horizontal="center" vertical="top" wrapText="1"/>
    </xf>
    <xf numFmtId="1" fontId="7" fillId="34" borderId="10" xfId="0" applyNumberFormat="1" applyFont="1" applyFill="1" applyBorder="1" applyAlignment="1">
      <alignment horizontal="center" vertical="top" wrapText="1"/>
    </xf>
    <xf numFmtId="1" fontId="7" fillId="0" borderId="12" xfId="0" applyNumberFormat="1" applyFont="1" applyBorder="1" applyAlignment="1">
      <alignment horizontal="center" vertical="top" wrapText="1"/>
    </xf>
    <xf numFmtId="1" fontId="58" fillId="0" borderId="13" xfId="0" applyNumberFormat="1" applyFont="1" applyBorder="1" applyAlignment="1">
      <alignment horizontal="center" vertical="top" wrapText="1"/>
    </xf>
    <xf numFmtId="1" fontId="7" fillId="0" borderId="13" xfId="0" applyNumberFormat="1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34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0" fontId="6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8" fillId="34" borderId="13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3" xfId="0" applyFont="1" applyBorder="1" applyAlignment="1" quotePrefix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/>
    </xf>
    <xf numFmtId="0" fontId="60" fillId="0" borderId="0" xfId="0" applyFont="1" applyFill="1" applyAlignment="1">
      <alignment/>
    </xf>
    <xf numFmtId="0" fontId="59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vertical="center" textRotation="90" wrapText="1"/>
    </xf>
    <xf numFmtId="0" fontId="59" fillId="0" borderId="10" xfId="0" applyFont="1" applyFill="1" applyBorder="1" applyAlignment="1">
      <alignment horizontal="left"/>
    </xf>
    <xf numFmtId="0" fontId="60" fillId="0" borderId="0" xfId="0" applyFont="1" applyFill="1" applyAlignment="1">
      <alignment horizontal="left"/>
    </xf>
    <xf numFmtId="0" fontId="59" fillId="0" borderId="10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wrapText="1"/>
    </xf>
    <xf numFmtId="0" fontId="59" fillId="34" borderId="10" xfId="0" applyFont="1" applyFill="1" applyBorder="1" applyAlignment="1">
      <alignment wrapText="1"/>
    </xf>
    <xf numFmtId="0" fontId="53" fillId="34" borderId="10" xfId="0" applyFont="1" applyFill="1" applyBorder="1" applyAlignment="1">
      <alignment wrapText="1"/>
    </xf>
    <xf numFmtId="0" fontId="0" fillId="34" borderId="10" xfId="0" applyFill="1" applyBorder="1" applyAlignment="1">
      <alignment wrapText="1"/>
    </xf>
    <xf numFmtId="1" fontId="5" fillId="34" borderId="10" xfId="0" applyNumberFormat="1" applyFont="1" applyFill="1" applyBorder="1" applyAlignment="1">
      <alignment wrapText="1"/>
    </xf>
    <xf numFmtId="0" fontId="55" fillId="34" borderId="10" xfId="0" applyFont="1" applyFill="1" applyBorder="1" applyAlignment="1">
      <alignment wrapText="1"/>
    </xf>
    <xf numFmtId="0" fontId="5" fillId="34" borderId="10" xfId="0" applyFont="1" applyFill="1" applyBorder="1" applyAlignment="1">
      <alignment wrapText="1"/>
    </xf>
    <xf numFmtId="1" fontId="56" fillId="34" borderId="10" xfId="0" applyNumberFormat="1" applyFont="1" applyFill="1" applyBorder="1" applyAlignment="1">
      <alignment wrapText="1"/>
    </xf>
    <xf numFmtId="0" fontId="57" fillId="34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11" fillId="0" borderId="13" xfId="0" applyFont="1" applyBorder="1" applyAlignment="1">
      <alignment horizontal="left" vertical="top"/>
    </xf>
    <xf numFmtId="1" fontId="12" fillId="0" borderId="11" xfId="0" applyNumberFormat="1" applyFont="1" applyBorder="1" applyAlignment="1">
      <alignment horizontal="left" vertical="top" wrapText="1"/>
    </xf>
    <xf numFmtId="1" fontId="11" fillId="0" borderId="13" xfId="0" applyNumberFormat="1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/>
    </xf>
    <xf numFmtId="1" fontId="12" fillId="34" borderId="11" xfId="0" applyNumberFormat="1" applyFont="1" applyFill="1" applyBorder="1" applyAlignment="1">
      <alignment horizontal="left" vertical="top" wrapText="1"/>
    </xf>
    <xf numFmtId="0" fontId="11" fillId="34" borderId="10" xfId="0" applyFont="1" applyFill="1" applyBorder="1" applyAlignment="1">
      <alignment horizontal="left" vertical="top"/>
    </xf>
    <xf numFmtId="1" fontId="11" fillId="0" borderId="12" xfId="0" applyNumberFormat="1" applyFont="1" applyBorder="1" applyAlignment="1">
      <alignment horizontal="left" vertical="top" wrapText="1"/>
    </xf>
    <xf numFmtId="1" fontId="11" fillId="34" borderId="10" xfId="0" applyNumberFormat="1" applyFont="1" applyFill="1" applyBorder="1" applyAlignment="1">
      <alignment horizontal="left" vertical="top" wrapText="1"/>
    </xf>
    <xf numFmtId="1" fontId="61" fillId="0" borderId="16" xfId="0" applyNumberFormat="1" applyFont="1" applyBorder="1" applyAlignment="1">
      <alignment horizontal="left" vertical="top" wrapText="1"/>
    </xf>
    <xf numFmtId="1" fontId="11" fillId="0" borderId="14" xfId="0" applyNumberFormat="1" applyFont="1" applyBorder="1" applyAlignment="1">
      <alignment horizontal="left" vertical="top" wrapText="1"/>
    </xf>
    <xf numFmtId="0" fontId="0" fillId="0" borderId="10" xfId="0" applyFill="1" applyBorder="1" applyAlignment="1">
      <alignment horizontal="right" vertical="top"/>
    </xf>
    <xf numFmtId="0" fontId="56" fillId="34" borderId="10" xfId="0" applyFont="1" applyFill="1" applyBorder="1" applyAlignment="1">
      <alignment wrapText="1"/>
    </xf>
    <xf numFmtId="0" fontId="59" fillId="34" borderId="10" xfId="0" applyFont="1" applyFill="1" applyBorder="1" applyAlignment="1">
      <alignment horizontal="left" vertical="top" wrapText="1"/>
    </xf>
    <xf numFmtId="1" fontId="12" fillId="34" borderId="10" xfId="0" applyNumberFormat="1" applyFont="1" applyFill="1" applyBorder="1" applyAlignment="1">
      <alignment horizontal="left" vertical="top" wrapText="1"/>
    </xf>
    <xf numFmtId="1" fontId="11" fillId="34" borderId="0" xfId="0" applyNumberFormat="1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vertical="center" textRotation="90" wrapText="1"/>
    </xf>
    <xf numFmtId="0" fontId="60" fillId="0" borderId="10" xfId="0" applyFont="1" applyFill="1" applyBorder="1" applyAlignment="1">
      <alignment/>
    </xf>
    <xf numFmtId="0" fontId="60" fillId="34" borderId="10" xfId="0" applyFont="1" applyFill="1" applyBorder="1" applyAlignment="1">
      <alignment/>
    </xf>
    <xf numFmtId="1" fontId="11" fillId="34" borderId="12" xfId="0" applyNumberFormat="1" applyFont="1" applyFill="1" applyBorder="1" applyAlignment="1">
      <alignment horizontal="left" vertical="top" wrapText="1"/>
    </xf>
    <xf numFmtId="1" fontId="7" fillId="34" borderId="12" xfId="0" applyNumberFormat="1" applyFont="1" applyFill="1" applyBorder="1" applyAlignment="1">
      <alignment horizontal="center" vertical="top" wrapText="1"/>
    </xf>
    <xf numFmtId="0" fontId="62" fillId="0" borderId="10" xfId="0" applyFont="1" applyFill="1" applyBorder="1" applyAlignment="1">
      <alignment wrapText="1"/>
    </xf>
    <xf numFmtId="0" fontId="11" fillId="0" borderId="12" xfId="0" applyFont="1" applyBorder="1" applyAlignment="1">
      <alignment horizontal="left" vertical="top"/>
    </xf>
    <xf numFmtId="0" fontId="59" fillId="0" borderId="12" xfId="0" applyFont="1" applyFill="1" applyBorder="1" applyAlignment="1">
      <alignment wrapText="1"/>
    </xf>
    <xf numFmtId="0" fontId="0" fillId="0" borderId="12" xfId="0" applyFill="1" applyBorder="1" applyAlignment="1">
      <alignment/>
    </xf>
    <xf numFmtId="0" fontId="0" fillId="0" borderId="17" xfId="0" applyFill="1" applyBorder="1" applyAlignment="1">
      <alignment/>
    </xf>
    <xf numFmtId="0" fontId="0" fillId="34" borderId="12" xfId="0" applyFill="1" applyBorder="1" applyAlignment="1">
      <alignment/>
    </xf>
    <xf numFmtId="0" fontId="8" fillId="34" borderId="11" xfId="0" applyFont="1" applyFill="1" applyBorder="1" applyAlignment="1">
      <alignment horizontal="center"/>
    </xf>
    <xf numFmtId="0" fontId="8" fillId="34" borderId="18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10" fillId="0" borderId="10" xfId="0" applyFont="1" applyFill="1" applyBorder="1" applyAlignment="1">
      <alignment vertical="justify" textRotation="90" wrapText="1"/>
    </xf>
    <xf numFmtId="0" fontId="1" fillId="0" borderId="10" xfId="0" applyFont="1" applyBorder="1" applyAlignment="1">
      <alignment horizontal="right"/>
    </xf>
    <xf numFmtId="0" fontId="8" fillId="0" borderId="19" xfId="0" applyFont="1" applyFill="1" applyBorder="1" applyAlignment="1">
      <alignment horizontal="center"/>
    </xf>
    <xf numFmtId="0" fontId="63" fillId="0" borderId="13" xfId="0" applyFont="1" applyBorder="1" applyAlignment="1">
      <alignment horizontal="center"/>
    </xf>
    <xf numFmtId="0" fontId="62" fillId="34" borderId="10" xfId="0" applyFont="1" applyFill="1" applyBorder="1" applyAlignment="1">
      <alignment horizontal="left" wrapText="1"/>
    </xf>
    <xf numFmtId="0" fontId="59" fillId="34" borderId="17" xfId="0" applyFont="1" applyFill="1" applyBorder="1" applyAlignment="1">
      <alignment wrapText="1"/>
    </xf>
    <xf numFmtId="1" fontId="12" fillId="34" borderId="12" xfId="0" applyNumberFormat="1" applyFont="1" applyFill="1" applyBorder="1" applyAlignment="1">
      <alignment horizontal="left" vertical="top" wrapText="1"/>
    </xf>
    <xf numFmtId="0" fontId="11" fillId="34" borderId="12" xfId="0" applyFont="1" applyFill="1" applyBorder="1" applyAlignment="1">
      <alignment horizontal="left" vertical="top"/>
    </xf>
    <xf numFmtId="0" fontId="59" fillId="34" borderId="12" xfId="0" applyFont="1" applyFill="1" applyBorder="1" applyAlignment="1">
      <alignment wrapText="1"/>
    </xf>
    <xf numFmtId="0" fontId="8" fillId="34" borderId="12" xfId="0" applyFont="1" applyFill="1" applyBorder="1" applyAlignment="1">
      <alignment horizontal="center"/>
    </xf>
    <xf numFmtId="0" fontId="53" fillId="34" borderId="12" xfId="0" applyFont="1" applyFill="1" applyBorder="1" applyAlignment="1">
      <alignment wrapText="1"/>
    </xf>
    <xf numFmtId="0" fontId="8" fillId="0" borderId="11" xfId="0" applyFont="1" applyFill="1" applyBorder="1" applyAlignment="1">
      <alignment horizontal="center"/>
    </xf>
    <xf numFmtId="0" fontId="0" fillId="34" borderId="12" xfId="0" applyFill="1" applyBorder="1" applyAlignment="1">
      <alignment wrapText="1"/>
    </xf>
    <xf numFmtId="1" fontId="5" fillId="34" borderId="12" xfId="0" applyNumberFormat="1" applyFont="1" applyFill="1" applyBorder="1" applyAlignment="1">
      <alignment wrapText="1"/>
    </xf>
    <xf numFmtId="0" fontId="55" fillId="34" borderId="12" xfId="0" applyFont="1" applyFill="1" applyBorder="1" applyAlignment="1">
      <alignment wrapText="1"/>
    </xf>
    <xf numFmtId="0" fontId="63" fillId="0" borderId="11" xfId="0" applyFont="1" applyBorder="1" applyAlignment="1">
      <alignment horizontal="center"/>
    </xf>
    <xf numFmtId="0" fontId="56" fillId="34" borderId="12" xfId="0" applyFont="1" applyFill="1" applyBorder="1" applyAlignment="1">
      <alignment wrapText="1"/>
    </xf>
    <xf numFmtId="0" fontId="5" fillId="34" borderId="12" xfId="0" applyFont="1" applyFill="1" applyBorder="1" applyAlignment="1">
      <alignment wrapText="1"/>
    </xf>
    <xf numFmtId="1" fontId="56" fillId="34" borderId="12" xfId="0" applyNumberFormat="1" applyFont="1" applyFill="1" applyBorder="1" applyAlignment="1">
      <alignment wrapText="1"/>
    </xf>
    <xf numFmtId="0" fontId="57" fillId="34" borderId="12" xfId="0" applyFont="1" applyFill="1" applyBorder="1" applyAlignment="1">
      <alignment wrapText="1"/>
    </xf>
    <xf numFmtId="0" fontId="60" fillId="34" borderId="12" xfId="0" applyFont="1" applyFill="1" applyBorder="1" applyAlignment="1">
      <alignment/>
    </xf>
    <xf numFmtId="0" fontId="0" fillId="0" borderId="18" xfId="0" applyFont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63" fillId="0" borderId="10" xfId="0" applyFont="1" applyBorder="1" applyAlignment="1">
      <alignment horizontal="center"/>
    </xf>
    <xf numFmtId="1" fontId="12" fillId="34" borderId="16" xfId="0" applyNumberFormat="1" applyFont="1" applyFill="1" applyBorder="1" applyAlignment="1">
      <alignment horizontal="left" vertical="top" wrapText="1"/>
    </xf>
    <xf numFmtId="1" fontId="11" fillId="34" borderId="18" xfId="0" applyNumberFormat="1" applyFont="1" applyFill="1" applyBorder="1" applyAlignment="1">
      <alignment horizontal="left" vertical="top" wrapText="1"/>
    </xf>
    <xf numFmtId="1" fontId="7" fillId="34" borderId="16" xfId="0" applyNumberFormat="1" applyFont="1" applyFill="1" applyBorder="1" applyAlignment="1">
      <alignment horizontal="center" vertical="top" wrapText="1"/>
    </xf>
    <xf numFmtId="0" fontId="53" fillId="34" borderId="17" xfId="0" applyFont="1" applyFill="1" applyBorder="1" applyAlignment="1">
      <alignment wrapText="1"/>
    </xf>
    <xf numFmtId="0" fontId="0" fillId="34" borderId="17" xfId="0" applyFill="1" applyBorder="1" applyAlignment="1">
      <alignment wrapText="1"/>
    </xf>
    <xf numFmtId="1" fontId="5" fillId="34" borderId="17" xfId="0" applyNumberFormat="1" applyFont="1" applyFill="1" applyBorder="1" applyAlignment="1">
      <alignment wrapText="1"/>
    </xf>
    <xf numFmtId="0" fontId="55" fillId="34" borderId="17" xfId="0" applyFont="1" applyFill="1" applyBorder="1" applyAlignment="1">
      <alignment wrapText="1"/>
    </xf>
    <xf numFmtId="0" fontId="56" fillId="34" borderId="17" xfId="0" applyFont="1" applyFill="1" applyBorder="1" applyAlignment="1">
      <alignment wrapText="1"/>
    </xf>
    <xf numFmtId="0" fontId="5" fillId="34" borderId="17" xfId="0" applyFont="1" applyFill="1" applyBorder="1" applyAlignment="1">
      <alignment wrapText="1"/>
    </xf>
    <xf numFmtId="1" fontId="56" fillId="34" borderId="17" xfId="0" applyNumberFormat="1" applyFont="1" applyFill="1" applyBorder="1" applyAlignment="1">
      <alignment wrapText="1"/>
    </xf>
    <xf numFmtId="0" fontId="57" fillId="34" borderId="17" xfId="0" applyFont="1" applyFill="1" applyBorder="1" applyAlignment="1">
      <alignment wrapText="1"/>
    </xf>
    <xf numFmtId="1" fontId="12" fillId="0" borderId="10" xfId="0" applyNumberFormat="1" applyFont="1" applyBorder="1" applyAlignment="1">
      <alignment horizontal="left" vertical="top" wrapText="1"/>
    </xf>
    <xf numFmtId="0" fontId="53" fillId="34" borderId="10" xfId="0" applyFont="1" applyFill="1" applyBorder="1" applyAlignment="1">
      <alignment vertical="top" wrapText="1"/>
    </xf>
    <xf numFmtId="0" fontId="0" fillId="34" borderId="12" xfId="0" applyFill="1" applyBorder="1" applyAlignment="1">
      <alignment vertical="top"/>
    </xf>
    <xf numFmtId="1" fontId="12" fillId="34" borderId="11" xfId="0" applyNumberFormat="1" applyFont="1" applyFill="1" applyBorder="1" applyAlignment="1">
      <alignment vertical="top" wrapText="1"/>
    </xf>
    <xf numFmtId="1" fontId="11" fillId="34" borderId="13" xfId="0" applyNumberFormat="1" applyFont="1" applyFill="1" applyBorder="1" applyAlignment="1">
      <alignment vertical="top" wrapText="1"/>
    </xf>
    <xf numFmtId="0" fontId="59" fillId="34" borderId="10" xfId="0" applyFont="1" applyFill="1" applyBorder="1" applyAlignment="1">
      <alignment vertical="top" wrapText="1"/>
    </xf>
    <xf numFmtId="1" fontId="7" fillId="34" borderId="11" xfId="0" applyNumberFormat="1" applyFont="1" applyFill="1" applyBorder="1" applyAlignment="1">
      <alignment vertical="top" wrapText="1"/>
    </xf>
    <xf numFmtId="0" fontId="0" fillId="34" borderId="10" xfId="0" applyFill="1" applyBorder="1" applyAlignment="1">
      <alignment vertical="top"/>
    </xf>
    <xf numFmtId="0" fontId="8" fillId="34" borderId="11" xfId="0" applyFont="1" applyFill="1" applyBorder="1" applyAlignment="1">
      <alignment vertical="top"/>
    </xf>
    <xf numFmtId="0" fontId="0" fillId="34" borderId="10" xfId="0" applyFill="1" applyBorder="1" applyAlignment="1">
      <alignment vertical="top" wrapText="1"/>
    </xf>
    <xf numFmtId="1" fontId="5" fillId="34" borderId="10" xfId="0" applyNumberFormat="1" applyFont="1" applyFill="1" applyBorder="1" applyAlignment="1">
      <alignment vertical="top" wrapText="1"/>
    </xf>
    <xf numFmtId="0" fontId="55" fillId="34" borderId="10" xfId="0" applyFont="1" applyFill="1" applyBorder="1" applyAlignment="1">
      <alignment vertical="top" wrapText="1"/>
    </xf>
    <xf numFmtId="0" fontId="56" fillId="34" borderId="10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vertical="top" wrapText="1"/>
    </xf>
    <xf numFmtId="1" fontId="56" fillId="34" borderId="10" xfId="0" applyNumberFormat="1" applyFont="1" applyFill="1" applyBorder="1" applyAlignment="1">
      <alignment vertical="top" wrapText="1"/>
    </xf>
    <xf numFmtId="0" fontId="57" fillId="34" borderId="10" xfId="0" applyFont="1" applyFill="1" applyBorder="1" applyAlignment="1">
      <alignment vertical="top" wrapText="1"/>
    </xf>
    <xf numFmtId="0" fontId="8" fillId="0" borderId="13" xfId="0" applyFont="1" applyBorder="1" applyAlignment="1">
      <alignment vertical="top"/>
    </xf>
    <xf numFmtId="0" fontId="62" fillId="34" borderId="10" xfId="0" applyFont="1" applyFill="1" applyBorder="1" applyAlignment="1">
      <alignment vertical="top" wrapText="1"/>
    </xf>
    <xf numFmtId="0" fontId="0" fillId="34" borderId="0" xfId="0" applyFill="1" applyAlignment="1">
      <alignment vertical="top"/>
    </xf>
    <xf numFmtId="0" fontId="56" fillId="34" borderId="17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63" fillId="0" borderId="10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top"/>
    </xf>
    <xf numFmtId="17" fontId="8" fillId="0" borderId="11" xfId="0" applyNumberFormat="1" applyFont="1" applyBorder="1" applyAlignment="1" quotePrefix="1">
      <alignment horizontal="center"/>
    </xf>
    <xf numFmtId="0" fontId="60" fillId="34" borderId="17" xfId="0" applyFont="1" applyFill="1" applyBorder="1" applyAlignment="1">
      <alignment wrapText="1"/>
    </xf>
    <xf numFmtId="0" fontId="60" fillId="34" borderId="10" xfId="0" applyFont="1" applyFill="1" applyBorder="1" applyAlignment="1">
      <alignment wrapText="1"/>
    </xf>
    <xf numFmtId="0" fontId="8" fillId="34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60" fillId="34" borderId="10" xfId="0" applyFont="1" applyFill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50"/>
  <sheetViews>
    <sheetView tabSelected="1" zoomScalePageLayoutView="0" workbookViewId="0" topLeftCell="A1">
      <pane xSplit="9" ySplit="4" topLeftCell="Z5" activePane="bottomRight" state="frozen"/>
      <selection pane="topLeft" activeCell="A1" sqref="A1"/>
      <selection pane="topRight" activeCell="J1" sqref="J1"/>
      <selection pane="bottomLeft" activeCell="A6" sqref="A6"/>
      <selection pane="bottomRight" activeCell="AA41" sqref="AA41"/>
    </sheetView>
  </sheetViews>
  <sheetFormatPr defaultColWidth="9.140625" defaultRowHeight="15"/>
  <cols>
    <col min="1" max="1" width="3.57421875" style="3" customWidth="1"/>
    <col min="2" max="2" width="5.140625" style="54" customWidth="1"/>
    <col min="3" max="3" width="18.8515625" style="50" customWidth="1"/>
    <col min="4" max="4" width="10.00390625" style="50" customWidth="1"/>
    <col min="5" max="5" width="2.8515625" style="3" customWidth="1"/>
    <col min="6" max="6" width="4.8515625" style="3" customWidth="1"/>
    <col min="7" max="7" width="4.140625" style="3" customWidth="1"/>
    <col min="8" max="8" width="4.421875" style="3" customWidth="1"/>
    <col min="9" max="9" width="8.140625" style="3" customWidth="1"/>
    <col min="10" max="10" width="6.00390625" style="3" customWidth="1"/>
    <col min="11" max="11" width="7.7109375" style="3" customWidth="1"/>
    <col min="12" max="12" width="7.140625" style="3" customWidth="1"/>
    <col min="13" max="13" width="6.8515625" style="3" customWidth="1"/>
    <col min="14" max="14" width="7.421875" style="3" customWidth="1"/>
    <col min="15" max="15" width="7.8515625" style="3" customWidth="1"/>
    <col min="16" max="27" width="5.421875" style="3" customWidth="1"/>
    <col min="28" max="28" width="5.8515625" style="3" customWidth="1"/>
    <col min="29" max="29" width="8.28125" style="3" customWidth="1"/>
    <col min="30" max="30" width="7.421875" style="3" customWidth="1"/>
    <col min="31" max="31" width="4.7109375" style="3" customWidth="1"/>
    <col min="32" max="32" width="4.421875" style="3" customWidth="1"/>
    <col min="33" max="33" width="4.57421875" style="3" customWidth="1"/>
    <col min="34" max="34" width="8.140625" style="3" customWidth="1"/>
    <col min="35" max="35" width="7.421875" style="3" customWidth="1"/>
    <col min="36" max="36" width="3.8515625" style="3" customWidth="1"/>
    <col min="37" max="37" width="6.8515625" style="3" hidden="1" customWidth="1"/>
    <col min="38" max="39" width="3.421875" style="3" hidden="1" customWidth="1"/>
    <col min="40" max="40" width="3.140625" style="3" hidden="1" customWidth="1"/>
    <col min="41" max="41" width="6.8515625" style="3" customWidth="1"/>
    <col min="42" max="42" width="5.00390625" style="3" customWidth="1"/>
    <col min="43" max="43" width="8.00390625" style="3" customWidth="1"/>
    <col min="44" max="44" width="6.28125" style="3" customWidth="1"/>
    <col min="45" max="45" width="5.140625" style="3" customWidth="1"/>
    <col min="46" max="46" width="3.421875" style="3" hidden="1" customWidth="1"/>
    <col min="47" max="47" width="3.7109375" style="3" hidden="1" customWidth="1"/>
    <col min="48" max="48" width="2.8515625" style="3" hidden="1" customWidth="1"/>
    <col min="49" max="49" width="3.421875" style="3" hidden="1" customWidth="1"/>
    <col min="50" max="50" width="3.7109375" style="3" hidden="1" customWidth="1"/>
    <col min="51" max="51" width="3.57421875" style="3" hidden="1" customWidth="1"/>
    <col min="52" max="52" width="6.421875" style="3" customWidth="1"/>
    <col min="53" max="53" width="6.00390625" style="3" customWidth="1"/>
    <col min="54" max="54" width="5.7109375" style="3" customWidth="1"/>
    <col min="55" max="55" width="6.8515625" style="3" customWidth="1"/>
    <col min="56" max="56" width="5.00390625" style="3" customWidth="1"/>
    <col min="57" max="57" width="7.7109375" style="3" customWidth="1"/>
    <col min="58" max="58" width="5.28125" style="3" customWidth="1"/>
    <col min="59" max="59" width="7.7109375" style="3" customWidth="1"/>
    <col min="60" max="60" width="8.421875" style="3" customWidth="1"/>
    <col min="61" max="61" width="9.140625" style="3" customWidth="1"/>
    <col min="62" max="62" width="28.8515625" style="50" customWidth="1"/>
    <col min="63" max="16384" width="9.140625" style="3" customWidth="1"/>
  </cols>
  <sheetData>
    <row r="1" spans="1:62" s="6" customFormat="1" ht="116.25" customHeight="1">
      <c r="A1" s="4" t="s">
        <v>0</v>
      </c>
      <c r="B1" s="52" t="s">
        <v>1</v>
      </c>
      <c r="C1" s="48" t="s">
        <v>2</v>
      </c>
      <c r="D1" s="48" t="s">
        <v>3</v>
      </c>
      <c r="E1" s="2" t="s">
        <v>4</v>
      </c>
      <c r="F1" s="5" t="s">
        <v>5</v>
      </c>
      <c r="G1" s="5" t="s">
        <v>6</v>
      </c>
      <c r="H1" s="4" t="s">
        <v>7</v>
      </c>
      <c r="I1" s="2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15</v>
      </c>
      <c r="P1" s="2" t="s">
        <v>16</v>
      </c>
      <c r="Q1" s="2" t="s">
        <v>17</v>
      </c>
      <c r="R1" s="2" t="s">
        <v>20</v>
      </c>
      <c r="S1" s="1" t="s">
        <v>22</v>
      </c>
      <c r="T1" s="2" t="s">
        <v>23</v>
      </c>
      <c r="U1" s="1" t="s">
        <v>24</v>
      </c>
      <c r="V1" s="2" t="s">
        <v>25</v>
      </c>
      <c r="W1" s="2" t="s">
        <v>26</v>
      </c>
      <c r="X1" s="2" t="s">
        <v>21</v>
      </c>
      <c r="Y1" s="1" t="s">
        <v>18</v>
      </c>
      <c r="Z1" s="2" t="s">
        <v>14</v>
      </c>
      <c r="AA1" s="1" t="s">
        <v>27</v>
      </c>
      <c r="AB1" s="2" t="s">
        <v>19</v>
      </c>
      <c r="AC1" s="1" t="s">
        <v>28</v>
      </c>
      <c r="AD1" s="4" t="s">
        <v>29</v>
      </c>
      <c r="AE1" s="4" t="s">
        <v>30</v>
      </c>
      <c r="AF1" s="2" t="s">
        <v>31</v>
      </c>
      <c r="AG1" s="2" t="s">
        <v>32</v>
      </c>
      <c r="AH1" s="17" t="s">
        <v>33</v>
      </c>
      <c r="AI1" s="17" t="s">
        <v>15</v>
      </c>
      <c r="AJ1" s="4" t="s">
        <v>34</v>
      </c>
      <c r="AK1" s="1" t="s">
        <v>35</v>
      </c>
      <c r="AL1" s="7" t="s">
        <v>36</v>
      </c>
      <c r="AM1" s="4" t="s">
        <v>37</v>
      </c>
      <c r="AN1" s="7" t="s">
        <v>36</v>
      </c>
      <c r="AO1" s="96" t="s">
        <v>128</v>
      </c>
      <c r="AP1" s="7" t="s">
        <v>38</v>
      </c>
      <c r="AQ1" s="4" t="s">
        <v>39</v>
      </c>
      <c r="AR1" s="4" t="s">
        <v>40</v>
      </c>
      <c r="AS1" s="4" t="s">
        <v>41</v>
      </c>
      <c r="AT1" s="4" t="s">
        <v>42</v>
      </c>
      <c r="AU1" s="19" t="s">
        <v>43</v>
      </c>
      <c r="AV1" s="4" t="s">
        <v>44</v>
      </c>
      <c r="AW1" s="7" t="s">
        <v>36</v>
      </c>
      <c r="AX1" s="1" t="s">
        <v>45</v>
      </c>
      <c r="AY1" s="7" t="s">
        <v>36</v>
      </c>
      <c r="AZ1" s="7" t="s">
        <v>46</v>
      </c>
      <c r="BA1" s="18" t="s">
        <v>14</v>
      </c>
      <c r="BB1" s="2" t="s">
        <v>47</v>
      </c>
      <c r="BC1" s="4" t="s">
        <v>48</v>
      </c>
      <c r="BD1" s="4" t="s">
        <v>49</v>
      </c>
      <c r="BE1" s="4" t="s">
        <v>50</v>
      </c>
      <c r="BF1" s="4" t="s">
        <v>51</v>
      </c>
      <c r="BG1" s="2" t="s">
        <v>52</v>
      </c>
      <c r="BH1" s="1" t="s">
        <v>53</v>
      </c>
      <c r="BI1" s="1" t="s">
        <v>54</v>
      </c>
      <c r="BJ1" s="82" t="s">
        <v>55</v>
      </c>
    </row>
    <row r="2" spans="1:62" ht="20.25" customHeight="1">
      <c r="A2" s="76">
        <v>1</v>
      </c>
      <c r="B2" s="67">
        <v>33178</v>
      </c>
      <c r="C2" s="68" t="s">
        <v>56</v>
      </c>
      <c r="D2" s="51" t="s">
        <v>83</v>
      </c>
      <c r="E2" s="23">
        <v>12</v>
      </c>
      <c r="F2" s="23">
        <v>1</v>
      </c>
      <c r="G2" s="23">
        <v>1</v>
      </c>
      <c r="H2" s="29">
        <v>31</v>
      </c>
      <c r="I2" s="97">
        <v>102800</v>
      </c>
      <c r="J2" s="8">
        <v>0</v>
      </c>
      <c r="K2" s="36">
        <f>ROUND((I2+J2)*0.34,0)</f>
        <v>34952</v>
      </c>
      <c r="L2" s="37">
        <v>7200</v>
      </c>
      <c r="M2" s="37">
        <f>ROUND((L2)*0.34,0)</f>
        <v>2448</v>
      </c>
      <c r="N2" s="37">
        <v>0</v>
      </c>
      <c r="O2" s="37">
        <v>0</v>
      </c>
      <c r="P2" s="8">
        <v>0</v>
      </c>
      <c r="Q2" s="8">
        <v>0</v>
      </c>
      <c r="R2" s="8">
        <v>0</v>
      </c>
      <c r="S2" s="8">
        <v>0</v>
      </c>
      <c r="T2" s="8">
        <v>0</v>
      </c>
      <c r="U2" s="8">
        <v>0</v>
      </c>
      <c r="V2" s="8">
        <v>0</v>
      </c>
      <c r="W2" s="8">
        <v>0</v>
      </c>
      <c r="X2" s="8">
        <v>0</v>
      </c>
      <c r="Y2" s="8">
        <v>0</v>
      </c>
      <c r="Z2" s="8">
        <v>0</v>
      </c>
      <c r="AA2" s="8">
        <v>0</v>
      </c>
      <c r="AB2" s="8">
        <v>0</v>
      </c>
      <c r="AC2" s="14">
        <f>SUM(I2:AB2)</f>
        <v>147400</v>
      </c>
      <c r="AD2" s="46">
        <v>20000</v>
      </c>
      <c r="AE2" s="9">
        <v>0</v>
      </c>
      <c r="AF2" s="16">
        <v>0</v>
      </c>
      <c r="AG2" s="15">
        <v>0</v>
      </c>
      <c r="AH2" s="20">
        <f>O2</f>
        <v>0</v>
      </c>
      <c r="AI2" s="20">
        <f>O2</f>
        <v>0</v>
      </c>
      <c r="AJ2" s="13">
        <v>0</v>
      </c>
      <c r="AK2" s="13">
        <v>0</v>
      </c>
      <c r="AL2" s="9">
        <v>0</v>
      </c>
      <c r="AM2" s="13">
        <v>0</v>
      </c>
      <c r="AN2" s="9">
        <v>0</v>
      </c>
      <c r="AO2" s="13">
        <v>0</v>
      </c>
      <c r="AP2" s="13">
        <v>0</v>
      </c>
      <c r="AQ2" s="39">
        <v>6000</v>
      </c>
      <c r="AR2" s="39">
        <v>0</v>
      </c>
      <c r="AS2" s="39">
        <v>0</v>
      </c>
      <c r="AT2" s="13">
        <v>0</v>
      </c>
      <c r="AU2" s="21">
        <f>P2</f>
        <v>0</v>
      </c>
      <c r="AV2" s="13">
        <v>0</v>
      </c>
      <c r="AW2" s="9">
        <v>0</v>
      </c>
      <c r="AX2" s="13">
        <v>0</v>
      </c>
      <c r="AY2" s="9">
        <v>0</v>
      </c>
      <c r="AZ2" s="39">
        <v>120</v>
      </c>
      <c r="BA2" s="22">
        <f>Z2</f>
        <v>0</v>
      </c>
      <c r="BB2" s="13">
        <v>0</v>
      </c>
      <c r="BC2" s="39">
        <v>750</v>
      </c>
      <c r="BD2" s="39">
        <v>26</v>
      </c>
      <c r="BE2" s="39">
        <v>0</v>
      </c>
      <c r="BF2" s="39">
        <v>0</v>
      </c>
      <c r="BG2" s="56">
        <v>0</v>
      </c>
      <c r="BH2" s="14">
        <f>SUM(AD2:BG2)</f>
        <v>26896</v>
      </c>
      <c r="BI2" s="14">
        <f>SUM(AC2-BH2)</f>
        <v>120504</v>
      </c>
      <c r="BJ2" s="87"/>
    </row>
    <row r="3" spans="1:62" ht="20.25" customHeight="1">
      <c r="A3" s="76">
        <v>2</v>
      </c>
      <c r="B3" s="67">
        <v>1568</v>
      </c>
      <c r="C3" s="69" t="s">
        <v>57</v>
      </c>
      <c r="D3" s="51" t="s">
        <v>84</v>
      </c>
      <c r="E3" s="24">
        <v>10</v>
      </c>
      <c r="F3" s="30">
        <v>1</v>
      </c>
      <c r="G3" s="24">
        <v>1</v>
      </c>
      <c r="H3" s="29">
        <v>31</v>
      </c>
      <c r="I3" s="32">
        <v>80000</v>
      </c>
      <c r="J3" s="8">
        <v>0</v>
      </c>
      <c r="K3" s="36">
        <f>ROUND((I3+J3)*0.34,0)</f>
        <v>27200</v>
      </c>
      <c r="L3" s="37">
        <v>3600</v>
      </c>
      <c r="M3" s="37">
        <f aca="true" t="shared" si="0" ref="M3:M48">ROUND((L3)*0.34,0)</f>
        <v>1224</v>
      </c>
      <c r="N3" s="37">
        <f>ROUND((I3*0.09),0)</f>
        <v>7200</v>
      </c>
      <c r="O3" s="37">
        <v>0</v>
      </c>
      <c r="P3" s="8">
        <v>0</v>
      </c>
      <c r="Q3" s="8">
        <v>0</v>
      </c>
      <c r="R3" s="8">
        <v>0</v>
      </c>
      <c r="S3" s="8">
        <v>0</v>
      </c>
      <c r="T3" s="8">
        <v>0</v>
      </c>
      <c r="U3" s="8">
        <v>0</v>
      </c>
      <c r="V3" s="8">
        <v>0</v>
      </c>
      <c r="W3" s="8">
        <v>0</v>
      </c>
      <c r="X3" s="8">
        <v>0</v>
      </c>
      <c r="Y3" s="8">
        <v>0</v>
      </c>
      <c r="Z3" s="8">
        <v>0</v>
      </c>
      <c r="AA3" s="8">
        <v>0</v>
      </c>
      <c r="AB3" s="8">
        <v>0</v>
      </c>
      <c r="AC3" s="14">
        <f aca="true" t="shared" si="1" ref="AC3:AC48">SUM(I3:AB3)</f>
        <v>119224</v>
      </c>
      <c r="AD3" s="46">
        <v>10000</v>
      </c>
      <c r="AE3" s="9">
        <v>0</v>
      </c>
      <c r="AF3" s="16">
        <v>0</v>
      </c>
      <c r="AG3" s="15">
        <v>0</v>
      </c>
      <c r="AH3" s="20">
        <f>O3</f>
        <v>0</v>
      </c>
      <c r="AI3" s="20">
        <f aca="true" t="shared" si="2" ref="AI3:AI48">O3</f>
        <v>0</v>
      </c>
      <c r="AJ3" s="13">
        <v>0</v>
      </c>
      <c r="AK3" s="13">
        <v>0</v>
      </c>
      <c r="AL3" s="9">
        <v>0</v>
      </c>
      <c r="AM3" s="13">
        <v>0</v>
      </c>
      <c r="AN3" s="9">
        <v>0</v>
      </c>
      <c r="AO3" s="13">
        <v>0</v>
      </c>
      <c r="AP3" s="13">
        <v>0</v>
      </c>
      <c r="AQ3" s="39">
        <v>15000</v>
      </c>
      <c r="AR3" s="39">
        <v>0</v>
      </c>
      <c r="AS3" s="39">
        <v>0</v>
      </c>
      <c r="AT3" s="13">
        <v>0</v>
      </c>
      <c r="AU3" s="21">
        <f aca="true" t="shared" si="3" ref="AU3:AU48">P3</f>
        <v>0</v>
      </c>
      <c r="AV3" s="13">
        <v>0</v>
      </c>
      <c r="AW3" s="9">
        <v>0</v>
      </c>
      <c r="AX3" s="13">
        <v>0</v>
      </c>
      <c r="AY3" s="9">
        <v>0</v>
      </c>
      <c r="AZ3" s="39">
        <v>60</v>
      </c>
      <c r="BA3" s="22">
        <f aca="true" t="shared" si="4" ref="BA3:BA48">Z3</f>
        <v>0</v>
      </c>
      <c r="BB3" s="13">
        <v>0</v>
      </c>
      <c r="BC3" s="39">
        <v>0</v>
      </c>
      <c r="BD3" s="39">
        <v>0</v>
      </c>
      <c r="BE3" s="39">
        <v>0</v>
      </c>
      <c r="BF3" s="39">
        <v>0</v>
      </c>
      <c r="BG3" s="56">
        <v>0</v>
      </c>
      <c r="BH3" s="14">
        <f aca="true" t="shared" si="5" ref="BH3:BH48">SUM(AD3:BG3)</f>
        <v>25060</v>
      </c>
      <c r="BI3" s="14">
        <f aca="true" t="shared" si="6" ref="BI3:BI48">SUM(AC3-BH3)</f>
        <v>94164</v>
      </c>
      <c r="BJ3" s="83"/>
    </row>
    <row r="4" spans="1:62" ht="20.25" customHeight="1">
      <c r="A4" s="76">
        <v>3</v>
      </c>
      <c r="B4" s="67">
        <v>34472</v>
      </c>
      <c r="C4" s="69" t="s">
        <v>58</v>
      </c>
      <c r="D4" s="51" t="s">
        <v>85</v>
      </c>
      <c r="E4" s="24">
        <v>10</v>
      </c>
      <c r="F4" s="30">
        <v>1</v>
      </c>
      <c r="G4" s="24">
        <v>1</v>
      </c>
      <c r="H4" s="29">
        <v>31</v>
      </c>
      <c r="I4" s="32">
        <v>80000</v>
      </c>
      <c r="J4" s="8">
        <v>0</v>
      </c>
      <c r="K4" s="36">
        <f aca="true" t="shared" si="7" ref="K4:K48">ROUND((I4+J4)*0.34,0)</f>
        <v>27200</v>
      </c>
      <c r="L4" s="37">
        <v>3600</v>
      </c>
      <c r="M4" s="37">
        <f t="shared" si="0"/>
        <v>1224</v>
      </c>
      <c r="N4" s="37">
        <f>ROUND((I4*0.09),0)</f>
        <v>7200</v>
      </c>
      <c r="O4" s="37">
        <v>0</v>
      </c>
      <c r="P4" s="8">
        <v>0</v>
      </c>
      <c r="Q4" s="8">
        <v>0</v>
      </c>
      <c r="R4" s="8">
        <v>0</v>
      </c>
      <c r="S4" s="8">
        <v>0</v>
      </c>
      <c r="T4" s="8">
        <v>0</v>
      </c>
      <c r="U4" s="8">
        <v>0</v>
      </c>
      <c r="V4" s="8">
        <v>0</v>
      </c>
      <c r="W4" s="8">
        <v>0</v>
      </c>
      <c r="X4" s="8">
        <v>0</v>
      </c>
      <c r="Y4" s="8">
        <v>0</v>
      </c>
      <c r="Z4" s="8">
        <v>0</v>
      </c>
      <c r="AA4" s="8">
        <v>0</v>
      </c>
      <c r="AB4" s="8">
        <v>0</v>
      </c>
      <c r="AC4" s="14">
        <f t="shared" si="1"/>
        <v>119224</v>
      </c>
      <c r="AD4" s="46">
        <v>10000</v>
      </c>
      <c r="AE4" s="9">
        <v>0</v>
      </c>
      <c r="AF4" s="16">
        <v>0</v>
      </c>
      <c r="AG4" s="15">
        <v>0</v>
      </c>
      <c r="AH4" s="20">
        <f>O4</f>
        <v>0</v>
      </c>
      <c r="AI4" s="20">
        <f t="shared" si="2"/>
        <v>0</v>
      </c>
      <c r="AJ4" s="13">
        <v>0</v>
      </c>
      <c r="AK4" s="13">
        <v>0</v>
      </c>
      <c r="AL4" s="9">
        <v>0</v>
      </c>
      <c r="AM4" s="13">
        <v>0</v>
      </c>
      <c r="AN4" s="9">
        <v>0</v>
      </c>
      <c r="AO4" s="13">
        <v>0</v>
      </c>
      <c r="AP4" s="13">
        <v>0</v>
      </c>
      <c r="AQ4" s="39">
        <v>18000</v>
      </c>
      <c r="AR4" s="39">
        <v>0</v>
      </c>
      <c r="AS4" s="39">
        <v>0</v>
      </c>
      <c r="AT4" s="13">
        <v>0</v>
      </c>
      <c r="AU4" s="21">
        <f t="shared" si="3"/>
        <v>0</v>
      </c>
      <c r="AV4" s="13">
        <v>0</v>
      </c>
      <c r="AW4" s="9">
        <v>0</v>
      </c>
      <c r="AX4" s="13">
        <v>0</v>
      </c>
      <c r="AY4" s="9">
        <v>0</v>
      </c>
      <c r="AZ4" s="39">
        <v>60</v>
      </c>
      <c r="BA4" s="22">
        <f t="shared" si="4"/>
        <v>0</v>
      </c>
      <c r="BB4" s="13">
        <v>0</v>
      </c>
      <c r="BC4" s="39">
        <v>0</v>
      </c>
      <c r="BD4" s="39">
        <v>0</v>
      </c>
      <c r="BE4" s="39">
        <v>0</v>
      </c>
      <c r="BF4" s="39">
        <v>0</v>
      </c>
      <c r="BG4" s="56">
        <v>0</v>
      </c>
      <c r="BH4" s="14">
        <f t="shared" si="5"/>
        <v>28060</v>
      </c>
      <c r="BI4" s="14">
        <f t="shared" si="6"/>
        <v>91164</v>
      </c>
      <c r="BJ4" s="83"/>
    </row>
    <row r="5" spans="1:62" s="65" customFormat="1" ht="20.25" customHeight="1">
      <c r="A5" s="76">
        <v>4</v>
      </c>
      <c r="B5" s="70">
        <v>54627</v>
      </c>
      <c r="C5" s="69" t="s">
        <v>108</v>
      </c>
      <c r="D5" s="57" t="s">
        <v>86</v>
      </c>
      <c r="E5" s="25">
        <v>8</v>
      </c>
      <c r="F5" s="31">
        <v>1</v>
      </c>
      <c r="G5" s="25">
        <v>1</v>
      </c>
      <c r="H5" s="29">
        <v>31</v>
      </c>
      <c r="I5" s="33">
        <v>70000</v>
      </c>
      <c r="J5" s="8">
        <v>0</v>
      </c>
      <c r="K5" s="36">
        <f t="shared" si="7"/>
        <v>23800</v>
      </c>
      <c r="L5" s="38">
        <v>1800</v>
      </c>
      <c r="M5" s="37">
        <f t="shared" si="0"/>
        <v>612</v>
      </c>
      <c r="N5" s="37">
        <f>ROUND((I5*0.09),0)</f>
        <v>6300</v>
      </c>
      <c r="O5" s="37">
        <f>ROUND((I5+J5+K5)*0.14,0)</f>
        <v>13132</v>
      </c>
      <c r="P5" s="33">
        <v>0</v>
      </c>
      <c r="Q5" s="33">
        <v>0</v>
      </c>
      <c r="R5" s="33">
        <v>0</v>
      </c>
      <c r="S5" s="33">
        <v>0</v>
      </c>
      <c r="T5" s="33">
        <v>0</v>
      </c>
      <c r="U5" s="33">
        <v>0</v>
      </c>
      <c r="V5" s="33">
        <v>0</v>
      </c>
      <c r="W5" s="33">
        <v>0</v>
      </c>
      <c r="X5" s="33">
        <v>0</v>
      </c>
      <c r="Y5" s="33">
        <v>0</v>
      </c>
      <c r="Z5" s="33">
        <v>0</v>
      </c>
      <c r="AA5" s="33">
        <v>0</v>
      </c>
      <c r="AB5" s="8">
        <v>0</v>
      </c>
      <c r="AC5" s="58">
        <f t="shared" si="1"/>
        <v>115644</v>
      </c>
      <c r="AD5" s="46">
        <v>8000</v>
      </c>
      <c r="AE5" s="59">
        <v>0</v>
      </c>
      <c r="AF5" s="60">
        <v>0</v>
      </c>
      <c r="AG5" s="61">
        <v>0</v>
      </c>
      <c r="AH5" s="99">
        <f>ROUND((I5+J5+K5)*0.1,0)</f>
        <v>9380</v>
      </c>
      <c r="AI5" s="20">
        <f t="shared" si="2"/>
        <v>13132</v>
      </c>
      <c r="AJ5" s="62">
        <v>0</v>
      </c>
      <c r="AK5" s="62">
        <v>0</v>
      </c>
      <c r="AL5" s="59">
        <v>0</v>
      </c>
      <c r="AM5" s="62">
        <v>0</v>
      </c>
      <c r="AN5" s="59">
        <v>0</v>
      </c>
      <c r="AO5" s="13">
        <v>0</v>
      </c>
      <c r="AP5" s="62">
        <v>0</v>
      </c>
      <c r="AQ5" s="41">
        <v>0</v>
      </c>
      <c r="AR5" s="41">
        <v>0</v>
      </c>
      <c r="AS5" s="41">
        <v>0</v>
      </c>
      <c r="AT5" s="62">
        <v>0</v>
      </c>
      <c r="AU5" s="63">
        <f t="shared" si="3"/>
        <v>0</v>
      </c>
      <c r="AV5" s="62">
        <v>0</v>
      </c>
      <c r="AW5" s="59">
        <v>0</v>
      </c>
      <c r="AX5" s="62">
        <v>0</v>
      </c>
      <c r="AY5" s="59">
        <v>0</v>
      </c>
      <c r="AZ5" s="41">
        <v>60</v>
      </c>
      <c r="BA5" s="64">
        <f t="shared" si="4"/>
        <v>0</v>
      </c>
      <c r="BB5" s="62">
        <v>0</v>
      </c>
      <c r="BC5" s="41">
        <v>0</v>
      </c>
      <c r="BD5" s="41">
        <v>0</v>
      </c>
      <c r="BE5" s="39">
        <v>0</v>
      </c>
      <c r="BF5" s="41">
        <v>0</v>
      </c>
      <c r="BG5" s="56">
        <v>0</v>
      </c>
      <c r="BH5" s="14">
        <f t="shared" si="5"/>
        <v>30572</v>
      </c>
      <c r="BI5" s="14">
        <f t="shared" si="6"/>
        <v>85072</v>
      </c>
      <c r="BJ5" s="84"/>
    </row>
    <row r="6" spans="1:62" ht="20.25" customHeight="1">
      <c r="A6" s="76">
        <v>5</v>
      </c>
      <c r="B6" s="67">
        <v>53166</v>
      </c>
      <c r="C6" s="69" t="s">
        <v>130</v>
      </c>
      <c r="D6" s="55" t="s">
        <v>87</v>
      </c>
      <c r="E6" s="24">
        <v>10</v>
      </c>
      <c r="F6" s="30">
        <v>1</v>
      </c>
      <c r="G6" s="24">
        <v>1</v>
      </c>
      <c r="H6" s="29">
        <v>31</v>
      </c>
      <c r="I6" s="32">
        <v>75400</v>
      </c>
      <c r="J6" s="8">
        <v>0</v>
      </c>
      <c r="K6" s="36">
        <f t="shared" si="7"/>
        <v>25636</v>
      </c>
      <c r="L6" s="37">
        <v>3600</v>
      </c>
      <c r="M6" s="37">
        <f t="shared" si="0"/>
        <v>1224</v>
      </c>
      <c r="N6" s="37">
        <f>ROUND((I6*0.09),0)</f>
        <v>6786</v>
      </c>
      <c r="O6" s="37">
        <f aca="true" t="shared" si="8" ref="O6:O28">ROUND((I6+J6+K6)*0.14,0)</f>
        <v>14145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14">
        <f t="shared" si="1"/>
        <v>126791</v>
      </c>
      <c r="AD6" s="46">
        <v>10000</v>
      </c>
      <c r="AE6" s="9">
        <v>0</v>
      </c>
      <c r="AF6" s="16">
        <v>0</v>
      </c>
      <c r="AG6" s="15">
        <v>0</v>
      </c>
      <c r="AH6" s="99">
        <f aca="true" t="shared" si="9" ref="AH6:AH28">ROUND((I6+J6+K6)*0.1,0)</f>
        <v>10104</v>
      </c>
      <c r="AI6" s="20">
        <f t="shared" si="2"/>
        <v>14145</v>
      </c>
      <c r="AJ6" s="13">
        <v>0</v>
      </c>
      <c r="AK6" s="13">
        <v>0</v>
      </c>
      <c r="AL6" s="9">
        <v>0</v>
      </c>
      <c r="AM6" s="13">
        <v>0</v>
      </c>
      <c r="AN6" s="9">
        <v>0</v>
      </c>
      <c r="AO6" s="13">
        <v>0</v>
      </c>
      <c r="AP6" s="13">
        <v>0</v>
      </c>
      <c r="AQ6" s="39">
        <v>0</v>
      </c>
      <c r="AR6" s="39">
        <v>0</v>
      </c>
      <c r="AS6" s="39">
        <v>0</v>
      </c>
      <c r="AT6" s="13">
        <v>0</v>
      </c>
      <c r="AU6" s="21">
        <f t="shared" si="3"/>
        <v>0</v>
      </c>
      <c r="AV6" s="13">
        <v>0</v>
      </c>
      <c r="AW6" s="9">
        <v>0</v>
      </c>
      <c r="AX6" s="13">
        <v>0</v>
      </c>
      <c r="AY6" s="9">
        <v>0</v>
      </c>
      <c r="AZ6" s="39">
        <v>60</v>
      </c>
      <c r="BA6" s="22">
        <f t="shared" si="4"/>
        <v>0</v>
      </c>
      <c r="BB6" s="13">
        <v>0</v>
      </c>
      <c r="BC6" s="39">
        <v>0</v>
      </c>
      <c r="BD6" s="39">
        <v>0</v>
      </c>
      <c r="BE6" s="39">
        <v>0</v>
      </c>
      <c r="BF6" s="39">
        <v>0</v>
      </c>
      <c r="BG6" s="56">
        <v>0</v>
      </c>
      <c r="BH6" s="14">
        <f t="shared" si="5"/>
        <v>34309</v>
      </c>
      <c r="BI6" s="14">
        <f t="shared" si="6"/>
        <v>92482</v>
      </c>
      <c r="BJ6" s="87"/>
    </row>
    <row r="7" spans="1:62" s="65" customFormat="1" ht="20.25" customHeight="1">
      <c r="A7" s="76">
        <v>6</v>
      </c>
      <c r="B7" s="70">
        <v>55629</v>
      </c>
      <c r="C7" s="71" t="s">
        <v>110</v>
      </c>
      <c r="D7" s="78" t="s">
        <v>129</v>
      </c>
      <c r="E7" s="25">
        <v>10</v>
      </c>
      <c r="F7" s="31">
        <v>1</v>
      </c>
      <c r="G7" s="25">
        <v>1</v>
      </c>
      <c r="H7" s="29">
        <v>31</v>
      </c>
      <c r="I7" s="33">
        <v>73200</v>
      </c>
      <c r="J7" s="8">
        <v>0</v>
      </c>
      <c r="K7" s="36">
        <f t="shared" si="7"/>
        <v>24888</v>
      </c>
      <c r="L7" s="38">
        <v>3600</v>
      </c>
      <c r="M7" s="37">
        <f t="shared" si="0"/>
        <v>1224</v>
      </c>
      <c r="N7" s="37">
        <f>ROUND((I7*0.09),0)</f>
        <v>6588</v>
      </c>
      <c r="O7" s="37">
        <f t="shared" si="8"/>
        <v>13732</v>
      </c>
      <c r="P7" s="33">
        <v>0</v>
      </c>
      <c r="Q7" s="33">
        <v>0</v>
      </c>
      <c r="R7" s="33">
        <v>0</v>
      </c>
      <c r="S7" s="33">
        <v>0</v>
      </c>
      <c r="T7" s="33">
        <v>0</v>
      </c>
      <c r="U7" s="33">
        <v>0</v>
      </c>
      <c r="V7" s="33">
        <v>0</v>
      </c>
      <c r="W7" s="33">
        <v>0</v>
      </c>
      <c r="X7" s="33">
        <v>0</v>
      </c>
      <c r="Y7" s="33">
        <v>0</v>
      </c>
      <c r="Z7" s="33">
        <v>0</v>
      </c>
      <c r="AA7" s="33">
        <v>0</v>
      </c>
      <c r="AB7" s="8">
        <v>0</v>
      </c>
      <c r="AC7" s="58">
        <f t="shared" si="1"/>
        <v>123232</v>
      </c>
      <c r="AD7" s="46">
        <v>8000</v>
      </c>
      <c r="AE7" s="59">
        <v>0</v>
      </c>
      <c r="AF7" s="60">
        <v>0</v>
      </c>
      <c r="AG7" s="61">
        <v>0</v>
      </c>
      <c r="AH7" s="99">
        <f t="shared" si="9"/>
        <v>9809</v>
      </c>
      <c r="AI7" s="77">
        <f t="shared" si="2"/>
        <v>13732</v>
      </c>
      <c r="AJ7" s="62">
        <v>0</v>
      </c>
      <c r="AK7" s="62">
        <v>0</v>
      </c>
      <c r="AL7" s="59">
        <v>0</v>
      </c>
      <c r="AM7" s="62">
        <v>0</v>
      </c>
      <c r="AN7" s="59">
        <v>0</v>
      </c>
      <c r="AO7" s="13">
        <v>0</v>
      </c>
      <c r="AP7" s="62">
        <v>0</v>
      </c>
      <c r="AQ7" s="41">
        <v>0</v>
      </c>
      <c r="AR7" s="41">
        <v>0</v>
      </c>
      <c r="AS7" s="41">
        <v>0</v>
      </c>
      <c r="AT7" s="62">
        <v>0</v>
      </c>
      <c r="AU7" s="63">
        <f t="shared" si="3"/>
        <v>0</v>
      </c>
      <c r="AV7" s="62">
        <v>0</v>
      </c>
      <c r="AW7" s="59">
        <v>0</v>
      </c>
      <c r="AX7" s="62">
        <v>0</v>
      </c>
      <c r="AY7" s="59">
        <v>0</v>
      </c>
      <c r="AZ7" s="41">
        <v>60</v>
      </c>
      <c r="BA7" s="64">
        <f t="shared" si="4"/>
        <v>0</v>
      </c>
      <c r="BB7" s="62">
        <v>0</v>
      </c>
      <c r="BC7" s="41">
        <v>0</v>
      </c>
      <c r="BD7" s="41">
        <v>0</v>
      </c>
      <c r="BE7" s="39">
        <v>0</v>
      </c>
      <c r="BF7" s="41">
        <v>0</v>
      </c>
      <c r="BG7" s="56">
        <v>0</v>
      </c>
      <c r="BH7" s="58">
        <f t="shared" si="5"/>
        <v>31601</v>
      </c>
      <c r="BI7" s="58">
        <f t="shared" si="6"/>
        <v>91631</v>
      </c>
      <c r="BJ7" s="84"/>
    </row>
    <row r="8" spans="1:62" ht="20.25" customHeight="1">
      <c r="A8" s="76">
        <v>7</v>
      </c>
      <c r="B8" s="70">
        <v>9196</v>
      </c>
      <c r="C8" s="71" t="s">
        <v>117</v>
      </c>
      <c r="D8" s="57" t="s">
        <v>88</v>
      </c>
      <c r="E8" s="25">
        <v>8</v>
      </c>
      <c r="F8" s="31">
        <v>1</v>
      </c>
      <c r="G8" s="25">
        <v>1</v>
      </c>
      <c r="H8" s="29">
        <v>31</v>
      </c>
      <c r="I8" s="33">
        <v>70000</v>
      </c>
      <c r="J8" s="33">
        <v>0</v>
      </c>
      <c r="K8" s="36">
        <f t="shared" si="7"/>
        <v>23800</v>
      </c>
      <c r="L8" s="38">
        <v>1800</v>
      </c>
      <c r="M8" s="37">
        <f t="shared" si="0"/>
        <v>612</v>
      </c>
      <c r="N8" s="37">
        <v>0</v>
      </c>
      <c r="O8" s="37">
        <f t="shared" si="8"/>
        <v>13132</v>
      </c>
      <c r="P8" s="33">
        <v>0</v>
      </c>
      <c r="Q8" s="33">
        <v>0</v>
      </c>
      <c r="R8" s="33">
        <v>0</v>
      </c>
      <c r="S8" s="33">
        <v>0</v>
      </c>
      <c r="T8" s="33">
        <v>0</v>
      </c>
      <c r="U8" s="33">
        <v>0</v>
      </c>
      <c r="V8" s="33">
        <v>0</v>
      </c>
      <c r="W8" s="33">
        <v>0</v>
      </c>
      <c r="X8" s="33">
        <v>0</v>
      </c>
      <c r="Y8" s="33">
        <v>0</v>
      </c>
      <c r="Z8" s="33">
        <v>0</v>
      </c>
      <c r="AA8" s="33">
        <v>0</v>
      </c>
      <c r="AB8" s="8">
        <v>0</v>
      </c>
      <c r="AC8" s="58">
        <f t="shared" si="1"/>
        <v>109344</v>
      </c>
      <c r="AD8" s="46">
        <v>8000</v>
      </c>
      <c r="AE8" s="59">
        <v>0</v>
      </c>
      <c r="AF8" s="60">
        <v>0</v>
      </c>
      <c r="AG8" s="61">
        <v>0</v>
      </c>
      <c r="AH8" s="99">
        <f t="shared" si="9"/>
        <v>9380</v>
      </c>
      <c r="AI8" s="77">
        <f t="shared" si="2"/>
        <v>13132</v>
      </c>
      <c r="AJ8" s="62">
        <v>0</v>
      </c>
      <c r="AK8" s="62">
        <v>0</v>
      </c>
      <c r="AL8" s="59">
        <v>0</v>
      </c>
      <c r="AM8" s="62">
        <v>0</v>
      </c>
      <c r="AN8" s="59">
        <v>0</v>
      </c>
      <c r="AO8" s="13">
        <v>0</v>
      </c>
      <c r="AP8" s="62">
        <v>0</v>
      </c>
      <c r="AQ8" s="41">
        <v>0</v>
      </c>
      <c r="AR8" s="41">
        <v>0</v>
      </c>
      <c r="AS8" s="41">
        <v>0</v>
      </c>
      <c r="AT8" s="62">
        <v>0</v>
      </c>
      <c r="AU8" s="63">
        <f t="shared" si="3"/>
        <v>0</v>
      </c>
      <c r="AV8" s="62">
        <v>0</v>
      </c>
      <c r="AW8" s="59">
        <v>0</v>
      </c>
      <c r="AX8" s="62">
        <v>0</v>
      </c>
      <c r="AY8" s="59">
        <v>0</v>
      </c>
      <c r="AZ8" s="41">
        <v>60</v>
      </c>
      <c r="BA8" s="64">
        <f t="shared" si="4"/>
        <v>0</v>
      </c>
      <c r="BB8" s="62">
        <v>0</v>
      </c>
      <c r="BC8" s="41">
        <v>560</v>
      </c>
      <c r="BD8" s="41">
        <v>26</v>
      </c>
      <c r="BE8" s="39">
        <v>0</v>
      </c>
      <c r="BF8" s="41">
        <v>0</v>
      </c>
      <c r="BG8" s="56">
        <v>0</v>
      </c>
      <c r="BH8" s="14">
        <f t="shared" si="5"/>
        <v>31158</v>
      </c>
      <c r="BI8" s="14">
        <f t="shared" si="6"/>
        <v>78186</v>
      </c>
      <c r="BJ8" s="83"/>
    </row>
    <row r="9" spans="1:62" ht="20.25" customHeight="1">
      <c r="A9" s="76">
        <v>8</v>
      </c>
      <c r="B9" s="70">
        <v>50281</v>
      </c>
      <c r="C9" s="71" t="s">
        <v>59</v>
      </c>
      <c r="D9" s="51" t="s">
        <v>89</v>
      </c>
      <c r="E9" s="25">
        <v>8</v>
      </c>
      <c r="F9" s="31">
        <v>1</v>
      </c>
      <c r="G9" s="25">
        <v>1</v>
      </c>
      <c r="H9" s="29">
        <v>31</v>
      </c>
      <c r="I9" s="33">
        <v>72100</v>
      </c>
      <c r="J9" s="8">
        <v>0</v>
      </c>
      <c r="K9" s="36">
        <f t="shared" si="7"/>
        <v>24514</v>
      </c>
      <c r="L9" s="38">
        <v>1800</v>
      </c>
      <c r="M9" s="37">
        <f t="shared" si="0"/>
        <v>612</v>
      </c>
      <c r="N9" s="37">
        <v>0</v>
      </c>
      <c r="O9" s="37">
        <f t="shared" si="8"/>
        <v>13526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14">
        <f t="shared" si="1"/>
        <v>112552</v>
      </c>
      <c r="AD9" s="46">
        <v>6000</v>
      </c>
      <c r="AE9" s="9">
        <v>0</v>
      </c>
      <c r="AF9" s="16">
        <v>0</v>
      </c>
      <c r="AG9" s="15">
        <v>0</v>
      </c>
      <c r="AH9" s="99">
        <f t="shared" si="9"/>
        <v>9661</v>
      </c>
      <c r="AI9" s="20">
        <f t="shared" si="2"/>
        <v>13526</v>
      </c>
      <c r="AJ9" s="13">
        <v>0</v>
      </c>
      <c r="AK9" s="13">
        <v>0</v>
      </c>
      <c r="AL9" s="9">
        <v>0</v>
      </c>
      <c r="AM9" s="13">
        <v>0</v>
      </c>
      <c r="AN9" s="9">
        <v>0</v>
      </c>
      <c r="AO9" s="13">
        <v>0</v>
      </c>
      <c r="AP9" s="13">
        <v>0</v>
      </c>
      <c r="AQ9" s="41">
        <v>0</v>
      </c>
      <c r="AR9" s="41">
        <v>0</v>
      </c>
      <c r="AS9" s="41">
        <v>0</v>
      </c>
      <c r="AT9" s="13">
        <v>0</v>
      </c>
      <c r="AU9" s="21">
        <f t="shared" si="3"/>
        <v>0</v>
      </c>
      <c r="AV9" s="13">
        <v>0</v>
      </c>
      <c r="AW9" s="9">
        <v>0</v>
      </c>
      <c r="AX9" s="13">
        <v>0</v>
      </c>
      <c r="AY9" s="9">
        <v>0</v>
      </c>
      <c r="AZ9" s="41">
        <v>60</v>
      </c>
      <c r="BA9" s="22">
        <f t="shared" si="4"/>
        <v>0</v>
      </c>
      <c r="BB9" s="13">
        <v>0</v>
      </c>
      <c r="BC9" s="39">
        <v>370</v>
      </c>
      <c r="BD9" s="39">
        <v>26</v>
      </c>
      <c r="BE9" s="39">
        <v>0</v>
      </c>
      <c r="BF9" s="41">
        <v>0</v>
      </c>
      <c r="BG9" s="56">
        <v>0</v>
      </c>
      <c r="BH9" s="14">
        <f t="shared" si="5"/>
        <v>29643</v>
      </c>
      <c r="BI9" s="14">
        <f t="shared" si="6"/>
        <v>82909</v>
      </c>
      <c r="BJ9" s="83"/>
    </row>
    <row r="10" spans="1:62" ht="20.25" customHeight="1">
      <c r="A10" s="76">
        <v>9</v>
      </c>
      <c r="B10" s="67">
        <v>48764</v>
      </c>
      <c r="C10" s="72" t="s">
        <v>60</v>
      </c>
      <c r="D10" s="51" t="s">
        <v>90</v>
      </c>
      <c r="E10" s="26">
        <v>8</v>
      </c>
      <c r="F10" s="26">
        <v>1</v>
      </c>
      <c r="G10" s="26">
        <v>1</v>
      </c>
      <c r="H10" s="29">
        <v>31</v>
      </c>
      <c r="I10" s="32">
        <v>64100</v>
      </c>
      <c r="J10" s="8">
        <v>0</v>
      </c>
      <c r="K10" s="36">
        <f t="shared" si="7"/>
        <v>21794</v>
      </c>
      <c r="L10" s="37">
        <v>1800</v>
      </c>
      <c r="M10" s="37">
        <f t="shared" si="0"/>
        <v>612</v>
      </c>
      <c r="N10" s="37">
        <f>ROUND((I10*0.09),0)</f>
        <v>5769</v>
      </c>
      <c r="O10" s="37">
        <f t="shared" si="8"/>
        <v>12025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14">
        <f t="shared" si="1"/>
        <v>106100</v>
      </c>
      <c r="AD10" s="46">
        <v>6000</v>
      </c>
      <c r="AE10" s="9">
        <v>0</v>
      </c>
      <c r="AF10" s="16">
        <v>0</v>
      </c>
      <c r="AG10" s="15">
        <v>0</v>
      </c>
      <c r="AH10" s="99">
        <f t="shared" si="9"/>
        <v>8589</v>
      </c>
      <c r="AI10" s="20">
        <f t="shared" si="2"/>
        <v>12025</v>
      </c>
      <c r="AJ10" s="13">
        <v>0</v>
      </c>
      <c r="AK10" s="13">
        <v>0</v>
      </c>
      <c r="AL10" s="9">
        <v>0</v>
      </c>
      <c r="AM10" s="13">
        <v>0</v>
      </c>
      <c r="AN10" s="9">
        <v>0</v>
      </c>
      <c r="AO10" s="13">
        <v>0</v>
      </c>
      <c r="AP10" s="13">
        <v>0</v>
      </c>
      <c r="AQ10" s="39">
        <v>0</v>
      </c>
      <c r="AR10" s="39">
        <v>0</v>
      </c>
      <c r="AS10" s="39">
        <v>0</v>
      </c>
      <c r="AT10" s="13">
        <v>0</v>
      </c>
      <c r="AU10" s="21">
        <f t="shared" si="3"/>
        <v>0</v>
      </c>
      <c r="AV10" s="13">
        <v>0</v>
      </c>
      <c r="AW10" s="9">
        <v>0</v>
      </c>
      <c r="AX10" s="13">
        <v>0</v>
      </c>
      <c r="AY10" s="9">
        <v>0</v>
      </c>
      <c r="AZ10" s="39">
        <v>60</v>
      </c>
      <c r="BA10" s="22">
        <f t="shared" si="4"/>
        <v>0</v>
      </c>
      <c r="BB10" s="13">
        <v>0</v>
      </c>
      <c r="BC10" s="39">
        <v>0</v>
      </c>
      <c r="BD10" s="39">
        <v>0</v>
      </c>
      <c r="BE10" s="39">
        <v>0</v>
      </c>
      <c r="BF10" s="39">
        <v>0</v>
      </c>
      <c r="BG10" s="56">
        <v>0</v>
      </c>
      <c r="BH10" s="14">
        <f t="shared" si="5"/>
        <v>26674</v>
      </c>
      <c r="BI10" s="14">
        <f t="shared" si="6"/>
        <v>79426</v>
      </c>
      <c r="BJ10" s="83"/>
    </row>
    <row r="11" spans="1:62" ht="17.25" customHeight="1">
      <c r="A11" s="76">
        <v>10</v>
      </c>
      <c r="B11" s="67">
        <v>30751</v>
      </c>
      <c r="C11" s="69" t="s">
        <v>61</v>
      </c>
      <c r="D11" s="55" t="s">
        <v>91</v>
      </c>
      <c r="E11" s="24">
        <v>8</v>
      </c>
      <c r="F11" s="30">
        <v>1</v>
      </c>
      <c r="G11" s="24">
        <v>1</v>
      </c>
      <c r="H11" s="29">
        <v>31</v>
      </c>
      <c r="I11" s="32">
        <v>76500</v>
      </c>
      <c r="J11" s="8">
        <v>0</v>
      </c>
      <c r="K11" s="36">
        <f t="shared" si="7"/>
        <v>26010</v>
      </c>
      <c r="L11" s="37">
        <v>1800</v>
      </c>
      <c r="M11" s="37">
        <f t="shared" si="0"/>
        <v>612</v>
      </c>
      <c r="N11" s="37">
        <f>ROUND((I11*0.09),0)</f>
        <v>6885</v>
      </c>
      <c r="O11" s="37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14">
        <f t="shared" si="1"/>
        <v>111807</v>
      </c>
      <c r="AD11" s="46">
        <v>8000</v>
      </c>
      <c r="AE11" s="9">
        <v>0</v>
      </c>
      <c r="AF11" s="16">
        <v>0</v>
      </c>
      <c r="AG11" s="15">
        <v>0</v>
      </c>
      <c r="AH11" s="20">
        <f>O11</f>
        <v>0</v>
      </c>
      <c r="AI11" s="20">
        <f t="shared" si="2"/>
        <v>0</v>
      </c>
      <c r="AJ11" s="13">
        <v>0</v>
      </c>
      <c r="AK11" s="13">
        <v>0</v>
      </c>
      <c r="AL11" s="9">
        <v>0</v>
      </c>
      <c r="AM11" s="13">
        <v>0</v>
      </c>
      <c r="AN11" s="9">
        <v>0</v>
      </c>
      <c r="AO11" s="13">
        <v>0</v>
      </c>
      <c r="AP11" s="13">
        <v>0</v>
      </c>
      <c r="AQ11" s="39">
        <v>12500</v>
      </c>
      <c r="AR11" s="39">
        <v>0</v>
      </c>
      <c r="AS11" s="39">
        <v>0</v>
      </c>
      <c r="AT11" s="13">
        <v>0</v>
      </c>
      <c r="AU11" s="21">
        <f t="shared" si="3"/>
        <v>0</v>
      </c>
      <c r="AV11" s="13">
        <v>0</v>
      </c>
      <c r="AW11" s="9">
        <v>0</v>
      </c>
      <c r="AX11" s="13">
        <v>0</v>
      </c>
      <c r="AY11" s="9">
        <v>0</v>
      </c>
      <c r="AZ11" s="39">
        <v>60</v>
      </c>
      <c r="BA11" s="22">
        <f t="shared" si="4"/>
        <v>0</v>
      </c>
      <c r="BB11" s="13">
        <v>0</v>
      </c>
      <c r="BC11" s="39">
        <v>0</v>
      </c>
      <c r="BD11" s="39">
        <v>0</v>
      </c>
      <c r="BE11" s="39">
        <v>0</v>
      </c>
      <c r="BF11" s="39">
        <v>0</v>
      </c>
      <c r="BG11" s="56">
        <v>0</v>
      </c>
      <c r="BH11" s="14">
        <f t="shared" si="5"/>
        <v>20560</v>
      </c>
      <c r="BI11" s="14">
        <f t="shared" si="6"/>
        <v>91247</v>
      </c>
      <c r="BJ11" s="87"/>
    </row>
    <row r="12" spans="1:62" ht="17.25" customHeight="1">
      <c r="A12" s="76">
        <v>11</v>
      </c>
      <c r="B12" s="67">
        <v>54995</v>
      </c>
      <c r="C12" s="69" t="s">
        <v>62</v>
      </c>
      <c r="D12" s="51" t="s">
        <v>92</v>
      </c>
      <c r="E12" s="24">
        <v>10</v>
      </c>
      <c r="F12" s="30">
        <v>1</v>
      </c>
      <c r="G12" s="24">
        <v>1</v>
      </c>
      <c r="H12" s="29">
        <v>31</v>
      </c>
      <c r="I12" s="32">
        <v>75400</v>
      </c>
      <c r="J12" s="8">
        <v>0</v>
      </c>
      <c r="K12" s="36">
        <f t="shared" si="7"/>
        <v>25636</v>
      </c>
      <c r="L12" s="37">
        <v>3600</v>
      </c>
      <c r="M12" s="37">
        <f t="shared" si="0"/>
        <v>1224</v>
      </c>
      <c r="N12" s="37">
        <v>0</v>
      </c>
      <c r="O12" s="37">
        <f t="shared" si="8"/>
        <v>14145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14">
        <f t="shared" si="1"/>
        <v>120005</v>
      </c>
      <c r="AD12" s="46">
        <v>9000</v>
      </c>
      <c r="AE12" s="9">
        <v>0</v>
      </c>
      <c r="AF12" s="16">
        <v>0</v>
      </c>
      <c r="AG12" s="15">
        <v>0</v>
      </c>
      <c r="AH12" s="99">
        <f t="shared" si="9"/>
        <v>10104</v>
      </c>
      <c r="AI12" s="20">
        <f t="shared" si="2"/>
        <v>14145</v>
      </c>
      <c r="AJ12" s="13">
        <v>0</v>
      </c>
      <c r="AK12" s="13">
        <v>0</v>
      </c>
      <c r="AL12" s="9">
        <v>0</v>
      </c>
      <c r="AM12" s="13">
        <v>0</v>
      </c>
      <c r="AN12" s="9">
        <v>0</v>
      </c>
      <c r="AO12" s="13">
        <v>0</v>
      </c>
      <c r="AP12" s="13">
        <v>0</v>
      </c>
      <c r="AQ12" s="39">
        <v>0</v>
      </c>
      <c r="AR12" s="39">
        <v>0</v>
      </c>
      <c r="AS12" s="39">
        <v>0</v>
      </c>
      <c r="AT12" s="13">
        <v>0</v>
      </c>
      <c r="AU12" s="21">
        <f t="shared" si="3"/>
        <v>0</v>
      </c>
      <c r="AV12" s="13">
        <v>0</v>
      </c>
      <c r="AW12" s="9">
        <v>0</v>
      </c>
      <c r="AX12" s="13">
        <v>0</v>
      </c>
      <c r="AY12" s="9">
        <v>0</v>
      </c>
      <c r="AZ12" s="39">
        <v>60</v>
      </c>
      <c r="BA12" s="22">
        <f t="shared" si="4"/>
        <v>0</v>
      </c>
      <c r="BB12" s="13">
        <v>0</v>
      </c>
      <c r="BC12" s="39">
        <v>560</v>
      </c>
      <c r="BD12" s="39">
        <v>26</v>
      </c>
      <c r="BE12" s="39">
        <v>0</v>
      </c>
      <c r="BF12" s="39">
        <v>0</v>
      </c>
      <c r="BG12" s="56">
        <v>0</v>
      </c>
      <c r="BH12" s="14">
        <f t="shared" si="5"/>
        <v>33895</v>
      </c>
      <c r="BI12" s="14">
        <f t="shared" si="6"/>
        <v>86110</v>
      </c>
      <c r="BJ12" s="83"/>
    </row>
    <row r="13" spans="1:62" s="65" customFormat="1" ht="17.25" customHeight="1">
      <c r="A13" s="76">
        <v>12</v>
      </c>
      <c r="B13" s="70">
        <v>59066</v>
      </c>
      <c r="C13" s="85" t="s">
        <v>113</v>
      </c>
      <c r="D13" s="57" t="s">
        <v>114</v>
      </c>
      <c r="E13" s="86">
        <v>8</v>
      </c>
      <c r="F13" s="86">
        <v>1</v>
      </c>
      <c r="G13" s="86">
        <v>1</v>
      </c>
      <c r="H13" s="29">
        <v>31</v>
      </c>
      <c r="I13" s="33">
        <v>58600</v>
      </c>
      <c r="J13" s="8">
        <v>0</v>
      </c>
      <c r="K13" s="36">
        <f t="shared" si="7"/>
        <v>19924</v>
      </c>
      <c r="L13" s="38">
        <v>1800</v>
      </c>
      <c r="M13" s="37">
        <f t="shared" si="0"/>
        <v>612</v>
      </c>
      <c r="N13" s="37">
        <f>ROUND((I13*0.09),0)</f>
        <v>5274</v>
      </c>
      <c r="O13" s="37">
        <f t="shared" si="8"/>
        <v>10993</v>
      </c>
      <c r="P13" s="33">
        <v>0</v>
      </c>
      <c r="Q13" s="33">
        <v>0</v>
      </c>
      <c r="R13" s="33">
        <v>0</v>
      </c>
      <c r="S13" s="33">
        <v>0</v>
      </c>
      <c r="T13" s="33">
        <v>0</v>
      </c>
      <c r="U13" s="33">
        <v>0</v>
      </c>
      <c r="V13" s="33">
        <v>0</v>
      </c>
      <c r="W13" s="33">
        <v>0</v>
      </c>
      <c r="X13" s="33">
        <v>0</v>
      </c>
      <c r="Y13" s="33">
        <v>0</v>
      </c>
      <c r="Z13" s="33">
        <v>0</v>
      </c>
      <c r="AA13" s="33">
        <v>0</v>
      </c>
      <c r="AB13" s="8">
        <v>0</v>
      </c>
      <c r="AC13" s="58">
        <f>SUM(I13:AB13)</f>
        <v>97203</v>
      </c>
      <c r="AD13" s="46">
        <v>5000</v>
      </c>
      <c r="AE13" s="59">
        <v>0</v>
      </c>
      <c r="AF13" s="60">
        <v>0</v>
      </c>
      <c r="AG13" s="61">
        <v>0</v>
      </c>
      <c r="AH13" s="99">
        <f t="shared" si="9"/>
        <v>7852</v>
      </c>
      <c r="AI13" s="77">
        <f>O13</f>
        <v>10993</v>
      </c>
      <c r="AJ13" s="62">
        <v>0</v>
      </c>
      <c r="AK13" s="62">
        <v>0</v>
      </c>
      <c r="AL13" s="59">
        <v>0</v>
      </c>
      <c r="AM13" s="62">
        <v>0</v>
      </c>
      <c r="AN13" s="59">
        <v>0</v>
      </c>
      <c r="AO13" s="13">
        <v>0</v>
      </c>
      <c r="AP13" s="62">
        <v>0</v>
      </c>
      <c r="AQ13" s="41">
        <v>0</v>
      </c>
      <c r="AR13" s="41">
        <v>0</v>
      </c>
      <c r="AS13" s="41">
        <v>0</v>
      </c>
      <c r="AT13" s="62">
        <v>0</v>
      </c>
      <c r="AU13" s="63">
        <f>P13</f>
        <v>0</v>
      </c>
      <c r="AV13" s="62">
        <v>0</v>
      </c>
      <c r="AW13" s="59">
        <v>0</v>
      </c>
      <c r="AX13" s="62">
        <v>0</v>
      </c>
      <c r="AY13" s="59">
        <v>0</v>
      </c>
      <c r="AZ13" s="41">
        <v>60</v>
      </c>
      <c r="BA13" s="64">
        <f>Z13</f>
        <v>0</v>
      </c>
      <c r="BB13" s="62">
        <v>0</v>
      </c>
      <c r="BC13" s="41">
        <v>0</v>
      </c>
      <c r="BD13" s="41">
        <v>0</v>
      </c>
      <c r="BE13" s="39">
        <v>0</v>
      </c>
      <c r="BF13" s="41">
        <v>0</v>
      </c>
      <c r="BG13" s="56">
        <v>0</v>
      </c>
      <c r="BH13" s="58">
        <f>SUM(AD13:BG13)</f>
        <v>23905</v>
      </c>
      <c r="BI13" s="58">
        <f>SUM(AC13-BH13)</f>
        <v>73298</v>
      </c>
      <c r="BJ13" s="84"/>
    </row>
    <row r="14" spans="1:62" ht="17.25" customHeight="1">
      <c r="A14" s="76">
        <v>13</v>
      </c>
      <c r="B14" s="67">
        <v>7711</v>
      </c>
      <c r="C14" s="69" t="s">
        <v>63</v>
      </c>
      <c r="D14" s="51" t="s">
        <v>93</v>
      </c>
      <c r="E14" s="24">
        <v>8</v>
      </c>
      <c r="F14" s="30">
        <v>1</v>
      </c>
      <c r="G14" s="24">
        <v>1</v>
      </c>
      <c r="H14" s="29">
        <v>31</v>
      </c>
      <c r="I14" s="32">
        <v>72100</v>
      </c>
      <c r="J14" s="8">
        <v>0</v>
      </c>
      <c r="K14" s="36">
        <f t="shared" si="7"/>
        <v>24514</v>
      </c>
      <c r="L14" s="37">
        <v>3600</v>
      </c>
      <c r="M14" s="37">
        <f t="shared" si="0"/>
        <v>1224</v>
      </c>
      <c r="N14" s="37">
        <v>0</v>
      </c>
      <c r="O14" s="37">
        <f t="shared" si="8"/>
        <v>13526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14">
        <f t="shared" si="1"/>
        <v>114964</v>
      </c>
      <c r="AD14" s="46">
        <v>6000</v>
      </c>
      <c r="AE14" s="9">
        <v>0</v>
      </c>
      <c r="AF14" s="16">
        <v>0</v>
      </c>
      <c r="AG14" s="15">
        <v>0</v>
      </c>
      <c r="AH14" s="99">
        <f t="shared" si="9"/>
        <v>9661</v>
      </c>
      <c r="AI14" s="20">
        <f t="shared" si="2"/>
        <v>13526</v>
      </c>
      <c r="AJ14" s="13">
        <v>0</v>
      </c>
      <c r="AK14" s="13">
        <v>0</v>
      </c>
      <c r="AL14" s="9">
        <v>0</v>
      </c>
      <c r="AM14" s="13">
        <v>0</v>
      </c>
      <c r="AN14" s="9">
        <v>0</v>
      </c>
      <c r="AO14" s="13">
        <v>0</v>
      </c>
      <c r="AP14" s="13">
        <v>0</v>
      </c>
      <c r="AQ14" s="39">
        <v>0</v>
      </c>
      <c r="AR14" s="39">
        <v>0</v>
      </c>
      <c r="AS14" s="39">
        <v>0</v>
      </c>
      <c r="AT14" s="13">
        <v>0</v>
      </c>
      <c r="AU14" s="21">
        <f t="shared" si="3"/>
        <v>0</v>
      </c>
      <c r="AV14" s="13">
        <v>0</v>
      </c>
      <c r="AW14" s="9">
        <v>0</v>
      </c>
      <c r="AX14" s="13">
        <v>0</v>
      </c>
      <c r="AY14" s="9">
        <v>0</v>
      </c>
      <c r="AZ14" s="39">
        <v>60</v>
      </c>
      <c r="BA14" s="22">
        <f t="shared" si="4"/>
        <v>0</v>
      </c>
      <c r="BB14" s="13">
        <v>0</v>
      </c>
      <c r="BC14" s="39">
        <v>560</v>
      </c>
      <c r="BD14" s="39">
        <v>26</v>
      </c>
      <c r="BE14" s="39">
        <v>0</v>
      </c>
      <c r="BF14" s="39">
        <v>0</v>
      </c>
      <c r="BG14" s="56">
        <v>0</v>
      </c>
      <c r="BH14" s="14">
        <f t="shared" si="5"/>
        <v>29833</v>
      </c>
      <c r="BI14" s="14">
        <f t="shared" si="6"/>
        <v>85131</v>
      </c>
      <c r="BJ14" s="83"/>
    </row>
    <row r="15" spans="1:62" ht="17.25" customHeight="1">
      <c r="A15" s="76">
        <v>14</v>
      </c>
      <c r="B15" s="67">
        <v>47402</v>
      </c>
      <c r="C15" s="71" t="s">
        <v>115</v>
      </c>
      <c r="D15" s="51" t="s">
        <v>116</v>
      </c>
      <c r="E15" s="24">
        <v>7</v>
      </c>
      <c r="F15" s="30">
        <v>1</v>
      </c>
      <c r="G15" s="24">
        <v>1</v>
      </c>
      <c r="H15" s="29">
        <v>31</v>
      </c>
      <c r="I15" s="32">
        <v>50500</v>
      </c>
      <c r="J15" s="8">
        <v>0</v>
      </c>
      <c r="K15" s="36">
        <f t="shared" si="7"/>
        <v>17170</v>
      </c>
      <c r="L15" s="37">
        <v>1800</v>
      </c>
      <c r="M15" s="37">
        <f t="shared" si="0"/>
        <v>612</v>
      </c>
      <c r="N15" s="37">
        <f>ROUND((I15*0.09),0)</f>
        <v>4545</v>
      </c>
      <c r="O15" s="37">
        <f t="shared" si="8"/>
        <v>9474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14">
        <f t="shared" si="1"/>
        <v>84101</v>
      </c>
      <c r="AD15" s="46">
        <v>0</v>
      </c>
      <c r="AE15" s="9">
        <v>0</v>
      </c>
      <c r="AF15" s="16">
        <v>0</v>
      </c>
      <c r="AG15" s="15">
        <v>0</v>
      </c>
      <c r="AH15" s="99">
        <f t="shared" si="9"/>
        <v>6767</v>
      </c>
      <c r="AI15" s="20">
        <f t="shared" si="2"/>
        <v>9474</v>
      </c>
      <c r="AJ15" s="13">
        <v>0</v>
      </c>
      <c r="AK15" s="13">
        <v>0</v>
      </c>
      <c r="AL15" s="9">
        <v>0</v>
      </c>
      <c r="AM15" s="13">
        <v>0</v>
      </c>
      <c r="AN15" s="9">
        <v>0</v>
      </c>
      <c r="AO15" s="13">
        <v>0</v>
      </c>
      <c r="AP15" s="13">
        <v>0</v>
      </c>
      <c r="AQ15" s="39">
        <v>0</v>
      </c>
      <c r="AR15" s="39">
        <v>0</v>
      </c>
      <c r="AS15" s="39">
        <v>0</v>
      </c>
      <c r="AT15" s="13">
        <v>0</v>
      </c>
      <c r="AU15" s="21">
        <f t="shared" si="3"/>
        <v>0</v>
      </c>
      <c r="AV15" s="13">
        <v>0</v>
      </c>
      <c r="AW15" s="9">
        <v>0</v>
      </c>
      <c r="AX15" s="13">
        <v>0</v>
      </c>
      <c r="AY15" s="9">
        <v>0</v>
      </c>
      <c r="AZ15" s="39">
        <v>60</v>
      </c>
      <c r="BA15" s="22">
        <f t="shared" si="4"/>
        <v>0</v>
      </c>
      <c r="BB15" s="13">
        <v>0</v>
      </c>
      <c r="BC15" s="39">
        <v>0</v>
      </c>
      <c r="BD15" s="39">
        <v>0</v>
      </c>
      <c r="BE15" s="39">
        <v>0</v>
      </c>
      <c r="BF15" s="39">
        <v>0</v>
      </c>
      <c r="BG15" s="56">
        <v>0</v>
      </c>
      <c r="BH15" s="14">
        <f t="shared" si="5"/>
        <v>16301</v>
      </c>
      <c r="BI15" s="14">
        <f t="shared" si="6"/>
        <v>67800</v>
      </c>
      <c r="BJ15" s="87"/>
    </row>
    <row r="16" spans="1:62" ht="17.25" customHeight="1">
      <c r="A16" s="76">
        <v>15</v>
      </c>
      <c r="B16" s="67">
        <v>44739</v>
      </c>
      <c r="C16" s="69" t="s">
        <v>64</v>
      </c>
      <c r="D16" s="51" t="s">
        <v>95</v>
      </c>
      <c r="E16" s="24">
        <v>8</v>
      </c>
      <c r="F16" s="30">
        <v>1</v>
      </c>
      <c r="G16" s="24">
        <v>1</v>
      </c>
      <c r="H16" s="29">
        <v>31</v>
      </c>
      <c r="I16" s="32">
        <v>68000</v>
      </c>
      <c r="J16" s="8">
        <v>0</v>
      </c>
      <c r="K16" s="36">
        <f t="shared" si="7"/>
        <v>23120</v>
      </c>
      <c r="L16" s="37">
        <v>1800</v>
      </c>
      <c r="M16" s="37">
        <f t="shared" si="0"/>
        <v>612</v>
      </c>
      <c r="N16" s="37">
        <v>0</v>
      </c>
      <c r="O16" s="37">
        <f t="shared" si="8"/>
        <v>12757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14">
        <f t="shared" si="1"/>
        <v>106289</v>
      </c>
      <c r="AD16" s="46">
        <v>5000</v>
      </c>
      <c r="AE16" s="9">
        <v>0</v>
      </c>
      <c r="AF16" s="16">
        <v>0</v>
      </c>
      <c r="AG16" s="15">
        <v>0</v>
      </c>
      <c r="AH16" s="99">
        <f t="shared" si="9"/>
        <v>9112</v>
      </c>
      <c r="AI16" s="20">
        <f t="shared" si="2"/>
        <v>12757</v>
      </c>
      <c r="AJ16" s="13">
        <v>0</v>
      </c>
      <c r="AK16" s="13">
        <v>0</v>
      </c>
      <c r="AL16" s="9">
        <v>0</v>
      </c>
      <c r="AM16" s="13">
        <v>0</v>
      </c>
      <c r="AN16" s="9">
        <v>0</v>
      </c>
      <c r="AO16" s="13">
        <v>0</v>
      </c>
      <c r="AP16" s="13">
        <v>0</v>
      </c>
      <c r="AQ16" s="39">
        <v>0</v>
      </c>
      <c r="AR16" s="39">
        <v>0</v>
      </c>
      <c r="AS16" s="39">
        <v>0</v>
      </c>
      <c r="AT16" s="13">
        <v>0</v>
      </c>
      <c r="AU16" s="21">
        <f t="shared" si="3"/>
        <v>0</v>
      </c>
      <c r="AV16" s="13">
        <v>0</v>
      </c>
      <c r="AW16" s="9">
        <v>0</v>
      </c>
      <c r="AX16" s="13">
        <v>0</v>
      </c>
      <c r="AY16" s="9">
        <v>0</v>
      </c>
      <c r="AZ16" s="39">
        <v>60</v>
      </c>
      <c r="BA16" s="22">
        <f t="shared" si="4"/>
        <v>0</v>
      </c>
      <c r="BB16" s="13">
        <v>0</v>
      </c>
      <c r="BC16" s="39">
        <v>370</v>
      </c>
      <c r="BD16" s="39">
        <v>26</v>
      </c>
      <c r="BE16" s="39">
        <v>0</v>
      </c>
      <c r="BF16" s="39">
        <v>0</v>
      </c>
      <c r="BG16" s="56">
        <v>0</v>
      </c>
      <c r="BH16" s="14">
        <f t="shared" si="5"/>
        <v>27325</v>
      </c>
      <c r="BI16" s="14">
        <f t="shared" si="6"/>
        <v>78964</v>
      </c>
      <c r="BJ16" s="83"/>
    </row>
    <row r="17" spans="1:62" ht="17.25" customHeight="1">
      <c r="A17" s="76">
        <v>16</v>
      </c>
      <c r="B17" s="67">
        <v>51227</v>
      </c>
      <c r="C17" s="69" t="s">
        <v>65</v>
      </c>
      <c r="D17" s="51" t="s">
        <v>94</v>
      </c>
      <c r="E17" s="24">
        <v>8</v>
      </c>
      <c r="F17" s="30">
        <v>1</v>
      </c>
      <c r="G17" s="24">
        <v>1</v>
      </c>
      <c r="H17" s="29">
        <v>31</v>
      </c>
      <c r="I17" s="32">
        <v>68000</v>
      </c>
      <c r="J17" s="8">
        <v>0</v>
      </c>
      <c r="K17" s="36">
        <f t="shared" si="7"/>
        <v>23120</v>
      </c>
      <c r="L17" s="37">
        <v>1800</v>
      </c>
      <c r="M17" s="37">
        <f t="shared" si="0"/>
        <v>612</v>
      </c>
      <c r="N17" s="37">
        <f>ROUND((I17*0.09),0)</f>
        <v>6120</v>
      </c>
      <c r="O17" s="37">
        <f t="shared" si="8"/>
        <v>12757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14">
        <f t="shared" si="1"/>
        <v>112409</v>
      </c>
      <c r="AD17" s="46">
        <v>7000</v>
      </c>
      <c r="AE17" s="9">
        <v>0</v>
      </c>
      <c r="AF17" s="16">
        <v>0</v>
      </c>
      <c r="AG17" s="15">
        <v>0</v>
      </c>
      <c r="AH17" s="99">
        <f t="shared" si="9"/>
        <v>9112</v>
      </c>
      <c r="AI17" s="20">
        <f t="shared" si="2"/>
        <v>12757</v>
      </c>
      <c r="AJ17" s="13">
        <v>0</v>
      </c>
      <c r="AK17" s="13">
        <v>0</v>
      </c>
      <c r="AL17" s="9">
        <v>0</v>
      </c>
      <c r="AM17" s="13">
        <v>0</v>
      </c>
      <c r="AN17" s="9">
        <v>0</v>
      </c>
      <c r="AO17" s="13">
        <v>0</v>
      </c>
      <c r="AP17" s="13">
        <v>0</v>
      </c>
      <c r="AQ17" s="39">
        <v>0</v>
      </c>
      <c r="AR17" s="39">
        <v>0</v>
      </c>
      <c r="AS17" s="39">
        <v>0</v>
      </c>
      <c r="AT17" s="13">
        <v>0</v>
      </c>
      <c r="AU17" s="21">
        <f t="shared" si="3"/>
        <v>0</v>
      </c>
      <c r="AV17" s="13">
        <v>0</v>
      </c>
      <c r="AW17" s="9">
        <v>0</v>
      </c>
      <c r="AX17" s="13">
        <v>0</v>
      </c>
      <c r="AY17" s="9">
        <v>0</v>
      </c>
      <c r="AZ17" s="39">
        <v>60</v>
      </c>
      <c r="BA17" s="22">
        <f t="shared" si="4"/>
        <v>0</v>
      </c>
      <c r="BB17" s="13">
        <v>0</v>
      </c>
      <c r="BC17" s="39">
        <v>0</v>
      </c>
      <c r="BD17" s="39">
        <v>0</v>
      </c>
      <c r="BE17" s="39">
        <v>0</v>
      </c>
      <c r="BF17" s="39">
        <v>0</v>
      </c>
      <c r="BG17" s="56">
        <v>0</v>
      </c>
      <c r="BH17" s="14">
        <f t="shared" si="5"/>
        <v>28929</v>
      </c>
      <c r="BI17" s="14">
        <f t="shared" si="6"/>
        <v>83480</v>
      </c>
      <c r="BJ17" s="83"/>
    </row>
    <row r="18" spans="1:62" ht="17.25" customHeight="1">
      <c r="A18" s="76">
        <v>17</v>
      </c>
      <c r="B18" s="70">
        <v>53758</v>
      </c>
      <c r="C18" s="71" t="s">
        <v>66</v>
      </c>
      <c r="D18" s="51" t="s">
        <v>93</v>
      </c>
      <c r="E18" s="25">
        <v>8</v>
      </c>
      <c r="F18" s="31">
        <v>0</v>
      </c>
      <c r="G18" s="25">
        <v>1</v>
      </c>
      <c r="H18" s="29">
        <v>31</v>
      </c>
      <c r="I18" s="33">
        <v>68000</v>
      </c>
      <c r="J18" s="8">
        <v>0</v>
      </c>
      <c r="K18" s="36">
        <f t="shared" si="7"/>
        <v>23120</v>
      </c>
      <c r="L18" s="37">
        <v>1800</v>
      </c>
      <c r="M18" s="37">
        <f t="shared" si="0"/>
        <v>612</v>
      </c>
      <c r="N18" s="37">
        <v>0</v>
      </c>
      <c r="O18" s="37">
        <f t="shared" si="8"/>
        <v>12757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14">
        <f t="shared" si="1"/>
        <v>106289</v>
      </c>
      <c r="AD18" s="46">
        <v>7000</v>
      </c>
      <c r="AE18" s="9">
        <v>0</v>
      </c>
      <c r="AF18" s="16">
        <v>0</v>
      </c>
      <c r="AG18" s="15">
        <v>0</v>
      </c>
      <c r="AH18" s="99">
        <f t="shared" si="9"/>
        <v>9112</v>
      </c>
      <c r="AI18" s="20">
        <f t="shared" si="2"/>
        <v>12757</v>
      </c>
      <c r="AJ18" s="13">
        <v>0</v>
      </c>
      <c r="AK18" s="13">
        <v>0</v>
      </c>
      <c r="AL18" s="9">
        <v>0</v>
      </c>
      <c r="AM18" s="13">
        <v>0</v>
      </c>
      <c r="AN18" s="9">
        <v>0</v>
      </c>
      <c r="AO18" s="13">
        <v>0</v>
      </c>
      <c r="AP18" s="13">
        <v>0</v>
      </c>
      <c r="AQ18" s="41">
        <v>0</v>
      </c>
      <c r="AR18" s="41">
        <v>0</v>
      </c>
      <c r="AS18" s="41">
        <v>0</v>
      </c>
      <c r="AT18" s="13">
        <v>0</v>
      </c>
      <c r="AU18" s="21">
        <f t="shared" si="3"/>
        <v>0</v>
      </c>
      <c r="AV18" s="13">
        <v>0</v>
      </c>
      <c r="AW18" s="9">
        <v>0</v>
      </c>
      <c r="AX18" s="13">
        <v>0</v>
      </c>
      <c r="AY18" s="9">
        <v>0</v>
      </c>
      <c r="AZ18" s="41">
        <v>60</v>
      </c>
      <c r="BA18" s="22">
        <f t="shared" si="4"/>
        <v>0</v>
      </c>
      <c r="BB18" s="13">
        <v>0</v>
      </c>
      <c r="BC18" s="41">
        <v>370</v>
      </c>
      <c r="BD18" s="41">
        <v>26</v>
      </c>
      <c r="BE18" s="39">
        <v>0</v>
      </c>
      <c r="BF18" s="41">
        <v>0</v>
      </c>
      <c r="BG18" s="56">
        <v>0</v>
      </c>
      <c r="BH18" s="14">
        <f t="shared" si="5"/>
        <v>29325</v>
      </c>
      <c r="BI18" s="14">
        <f t="shared" si="6"/>
        <v>76964</v>
      </c>
      <c r="BJ18" s="83"/>
    </row>
    <row r="19" spans="1:62" s="65" customFormat="1" ht="19.5" customHeight="1">
      <c r="A19" s="76">
        <v>18</v>
      </c>
      <c r="B19" s="70">
        <v>47968</v>
      </c>
      <c r="C19" s="71" t="s">
        <v>118</v>
      </c>
      <c r="D19" s="57" t="s">
        <v>97</v>
      </c>
      <c r="E19" s="25">
        <v>7</v>
      </c>
      <c r="F19" s="31">
        <v>1</v>
      </c>
      <c r="G19" s="25">
        <v>1</v>
      </c>
      <c r="H19" s="29">
        <v>31</v>
      </c>
      <c r="I19" s="33">
        <v>0</v>
      </c>
      <c r="J19" s="33">
        <v>0</v>
      </c>
      <c r="K19" s="36">
        <f t="shared" si="7"/>
        <v>0</v>
      </c>
      <c r="L19" s="38">
        <v>0</v>
      </c>
      <c r="M19" s="37">
        <f t="shared" si="0"/>
        <v>0</v>
      </c>
      <c r="N19" s="37">
        <v>5598</v>
      </c>
      <c r="O19" s="37">
        <f t="shared" si="8"/>
        <v>0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33">
        <v>0</v>
      </c>
      <c r="W19" s="33">
        <v>0</v>
      </c>
      <c r="X19" s="33">
        <v>0</v>
      </c>
      <c r="Y19" s="33">
        <v>0</v>
      </c>
      <c r="Z19" s="33">
        <v>0</v>
      </c>
      <c r="AA19" s="33">
        <v>0</v>
      </c>
      <c r="AB19" s="8">
        <v>0</v>
      </c>
      <c r="AC19" s="58">
        <f t="shared" si="1"/>
        <v>5598</v>
      </c>
      <c r="AD19" s="46">
        <v>0</v>
      </c>
      <c r="AE19" s="59">
        <v>0</v>
      </c>
      <c r="AF19" s="60">
        <v>0</v>
      </c>
      <c r="AG19" s="61">
        <v>0</v>
      </c>
      <c r="AH19" s="99">
        <f t="shared" si="9"/>
        <v>0</v>
      </c>
      <c r="AI19" s="77">
        <f t="shared" si="2"/>
        <v>0</v>
      </c>
      <c r="AJ19" s="62">
        <v>0</v>
      </c>
      <c r="AK19" s="62">
        <v>0</v>
      </c>
      <c r="AL19" s="59">
        <v>0</v>
      </c>
      <c r="AM19" s="62">
        <v>0</v>
      </c>
      <c r="AN19" s="59">
        <v>0</v>
      </c>
      <c r="AO19" s="13">
        <v>0</v>
      </c>
      <c r="AP19" s="62">
        <v>0</v>
      </c>
      <c r="AQ19" s="41">
        <v>0</v>
      </c>
      <c r="AR19" s="41">
        <v>0</v>
      </c>
      <c r="AS19" s="41">
        <v>0</v>
      </c>
      <c r="AT19" s="62">
        <v>0</v>
      </c>
      <c r="AU19" s="63">
        <f t="shared" si="3"/>
        <v>0</v>
      </c>
      <c r="AV19" s="62">
        <v>0</v>
      </c>
      <c r="AW19" s="59">
        <v>0</v>
      </c>
      <c r="AX19" s="62">
        <v>0</v>
      </c>
      <c r="AY19" s="59">
        <v>0</v>
      </c>
      <c r="AZ19" s="41">
        <v>60</v>
      </c>
      <c r="BA19" s="64">
        <f t="shared" si="4"/>
        <v>0</v>
      </c>
      <c r="BB19" s="62">
        <v>0</v>
      </c>
      <c r="BC19" s="41">
        <v>0</v>
      </c>
      <c r="BD19" s="41">
        <v>0</v>
      </c>
      <c r="BE19" s="39">
        <v>0</v>
      </c>
      <c r="BF19" s="41">
        <v>0</v>
      </c>
      <c r="BG19" s="163">
        <v>0</v>
      </c>
      <c r="BH19" s="58">
        <f t="shared" si="5"/>
        <v>60</v>
      </c>
      <c r="BI19" s="58">
        <f t="shared" si="6"/>
        <v>5538</v>
      </c>
      <c r="BJ19" s="164" t="s">
        <v>136</v>
      </c>
    </row>
    <row r="20" spans="1:62" ht="21" customHeight="1">
      <c r="A20" s="76">
        <v>19</v>
      </c>
      <c r="B20" s="70">
        <v>48816</v>
      </c>
      <c r="C20" s="71" t="s">
        <v>119</v>
      </c>
      <c r="D20" s="57" t="s">
        <v>97</v>
      </c>
      <c r="E20" s="25">
        <v>7</v>
      </c>
      <c r="F20" s="31">
        <v>1</v>
      </c>
      <c r="G20" s="25">
        <v>1</v>
      </c>
      <c r="H20" s="29">
        <v>31</v>
      </c>
      <c r="I20" s="33">
        <v>49000</v>
      </c>
      <c r="J20" s="33">
        <v>0</v>
      </c>
      <c r="K20" s="36">
        <f t="shared" si="7"/>
        <v>16660</v>
      </c>
      <c r="L20" s="38">
        <v>1800</v>
      </c>
      <c r="M20" s="37">
        <f t="shared" si="0"/>
        <v>612</v>
      </c>
      <c r="N20" s="37">
        <v>0</v>
      </c>
      <c r="O20" s="37">
        <f t="shared" si="8"/>
        <v>9192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33">
        <v>0</v>
      </c>
      <c r="V20" s="33">
        <v>0</v>
      </c>
      <c r="W20" s="33">
        <v>0</v>
      </c>
      <c r="X20" s="33">
        <v>0</v>
      </c>
      <c r="Y20" s="33">
        <v>0</v>
      </c>
      <c r="Z20" s="33">
        <v>0</v>
      </c>
      <c r="AA20" s="33">
        <v>0</v>
      </c>
      <c r="AB20" s="8">
        <v>0</v>
      </c>
      <c r="AC20" s="58">
        <f>SUM(I20:AB20)</f>
        <v>77264</v>
      </c>
      <c r="AD20" s="46">
        <v>2000</v>
      </c>
      <c r="AE20" s="59">
        <v>0</v>
      </c>
      <c r="AF20" s="60">
        <v>0</v>
      </c>
      <c r="AG20" s="61">
        <v>0</v>
      </c>
      <c r="AH20" s="99">
        <f t="shared" si="9"/>
        <v>6566</v>
      </c>
      <c r="AI20" s="77">
        <f>O20</f>
        <v>9192</v>
      </c>
      <c r="AJ20" s="62">
        <v>0</v>
      </c>
      <c r="AK20" s="62">
        <v>0</v>
      </c>
      <c r="AL20" s="59">
        <v>0</v>
      </c>
      <c r="AM20" s="62">
        <v>0</v>
      </c>
      <c r="AN20" s="59">
        <v>0</v>
      </c>
      <c r="AO20" s="13">
        <v>0</v>
      </c>
      <c r="AP20" s="62">
        <v>0</v>
      </c>
      <c r="AQ20" s="41">
        <v>0</v>
      </c>
      <c r="AR20" s="41">
        <v>0</v>
      </c>
      <c r="AS20" s="41">
        <v>0</v>
      </c>
      <c r="AT20" s="62">
        <v>0</v>
      </c>
      <c r="AU20" s="63">
        <f>P20</f>
        <v>0</v>
      </c>
      <c r="AV20" s="62">
        <v>0</v>
      </c>
      <c r="AW20" s="59">
        <v>0</v>
      </c>
      <c r="AX20" s="62">
        <v>0</v>
      </c>
      <c r="AY20" s="59">
        <v>0</v>
      </c>
      <c r="AZ20" s="41">
        <v>60</v>
      </c>
      <c r="BA20" s="64">
        <f>Z20</f>
        <v>0</v>
      </c>
      <c r="BB20" s="62">
        <v>0</v>
      </c>
      <c r="BC20" s="41">
        <v>180</v>
      </c>
      <c r="BD20" s="41">
        <v>26</v>
      </c>
      <c r="BE20" s="39">
        <v>0</v>
      </c>
      <c r="BF20" s="41">
        <v>0</v>
      </c>
      <c r="BG20" s="56">
        <v>0</v>
      </c>
      <c r="BH20" s="58">
        <f>SUM(AD20:BG20)</f>
        <v>18024</v>
      </c>
      <c r="BI20" s="58">
        <f>SUM(AC20-BH20)</f>
        <v>59240</v>
      </c>
      <c r="BJ20" s="100"/>
    </row>
    <row r="21" spans="1:62" ht="20.25" customHeight="1">
      <c r="A21" s="76">
        <v>20</v>
      </c>
      <c r="B21" s="67">
        <v>54295</v>
      </c>
      <c r="C21" s="69" t="s">
        <v>106</v>
      </c>
      <c r="D21" s="51" t="s">
        <v>96</v>
      </c>
      <c r="E21" s="24">
        <v>8</v>
      </c>
      <c r="F21" s="30">
        <v>1</v>
      </c>
      <c r="G21" s="24">
        <v>1</v>
      </c>
      <c r="H21" s="29">
        <v>31</v>
      </c>
      <c r="I21" s="32">
        <v>68000</v>
      </c>
      <c r="J21" s="8">
        <v>0</v>
      </c>
      <c r="K21" s="36">
        <f t="shared" si="7"/>
        <v>23120</v>
      </c>
      <c r="L21" s="37">
        <v>1800</v>
      </c>
      <c r="M21" s="37">
        <f t="shared" si="0"/>
        <v>612</v>
      </c>
      <c r="N21" s="37">
        <f>ROUND((I21*0.09),0)</f>
        <v>6120</v>
      </c>
      <c r="O21" s="37">
        <f t="shared" si="8"/>
        <v>12757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14">
        <f>SUM(I21:AB21)</f>
        <v>112409</v>
      </c>
      <c r="AD21" s="46">
        <v>7000</v>
      </c>
      <c r="AE21" s="9">
        <v>0</v>
      </c>
      <c r="AF21" s="16">
        <v>0</v>
      </c>
      <c r="AG21" s="15">
        <v>0</v>
      </c>
      <c r="AH21" s="99">
        <f t="shared" si="9"/>
        <v>9112</v>
      </c>
      <c r="AI21" s="20">
        <f>O21</f>
        <v>12757</v>
      </c>
      <c r="AJ21" s="13">
        <v>0</v>
      </c>
      <c r="AK21" s="13">
        <v>0</v>
      </c>
      <c r="AL21" s="9">
        <v>0</v>
      </c>
      <c r="AM21" s="13">
        <v>0</v>
      </c>
      <c r="AN21" s="9">
        <v>0</v>
      </c>
      <c r="AO21" s="13">
        <v>0</v>
      </c>
      <c r="AP21" s="13">
        <v>0</v>
      </c>
      <c r="AQ21" s="39">
        <v>0</v>
      </c>
      <c r="AR21" s="39">
        <v>0</v>
      </c>
      <c r="AS21" s="39">
        <v>0</v>
      </c>
      <c r="AT21" s="13">
        <v>0</v>
      </c>
      <c r="AU21" s="21">
        <f>P21</f>
        <v>0</v>
      </c>
      <c r="AV21" s="13">
        <v>0</v>
      </c>
      <c r="AW21" s="9">
        <v>0</v>
      </c>
      <c r="AX21" s="13">
        <v>0</v>
      </c>
      <c r="AY21" s="9">
        <v>0</v>
      </c>
      <c r="AZ21" s="39">
        <v>60</v>
      </c>
      <c r="BA21" s="22">
        <f>Z21</f>
        <v>0</v>
      </c>
      <c r="BB21" s="13">
        <v>0</v>
      </c>
      <c r="BC21" s="39">
        <v>0</v>
      </c>
      <c r="BD21" s="39">
        <v>0</v>
      </c>
      <c r="BE21" s="39">
        <v>0</v>
      </c>
      <c r="BF21" s="39">
        <v>0</v>
      </c>
      <c r="BG21" s="56">
        <v>0</v>
      </c>
      <c r="BH21" s="14">
        <f t="shared" si="5"/>
        <v>28929</v>
      </c>
      <c r="BI21" s="14">
        <f t="shared" si="6"/>
        <v>83480</v>
      </c>
      <c r="BJ21" s="83"/>
    </row>
    <row r="22" spans="1:62" ht="20.25" customHeight="1">
      <c r="A22" s="76">
        <v>21</v>
      </c>
      <c r="B22" s="70">
        <v>73764</v>
      </c>
      <c r="C22" s="73" t="s">
        <v>107</v>
      </c>
      <c r="D22" s="51" t="s">
        <v>94</v>
      </c>
      <c r="E22" s="25">
        <v>7</v>
      </c>
      <c r="F22" s="25">
        <v>1</v>
      </c>
      <c r="G22" s="25">
        <v>1</v>
      </c>
      <c r="H22" s="29">
        <v>31</v>
      </c>
      <c r="I22" s="33">
        <v>50500</v>
      </c>
      <c r="J22" s="8">
        <v>0</v>
      </c>
      <c r="K22" s="36">
        <f t="shared" si="7"/>
        <v>17170</v>
      </c>
      <c r="L22" s="37">
        <v>3600</v>
      </c>
      <c r="M22" s="37">
        <f t="shared" si="0"/>
        <v>1224</v>
      </c>
      <c r="N22" s="37">
        <v>0</v>
      </c>
      <c r="O22" s="37">
        <f t="shared" si="8"/>
        <v>9474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14">
        <f>SUM(I22:AB22)</f>
        <v>81968</v>
      </c>
      <c r="AD22" s="46">
        <v>1000</v>
      </c>
      <c r="AE22" s="9">
        <v>0</v>
      </c>
      <c r="AF22" s="16">
        <v>0</v>
      </c>
      <c r="AG22" s="15">
        <v>0</v>
      </c>
      <c r="AH22" s="99">
        <f t="shared" si="9"/>
        <v>6767</v>
      </c>
      <c r="AI22" s="20">
        <f>O22</f>
        <v>9474</v>
      </c>
      <c r="AJ22" s="13">
        <v>0</v>
      </c>
      <c r="AK22" s="13">
        <v>0</v>
      </c>
      <c r="AL22" s="9">
        <v>0</v>
      </c>
      <c r="AM22" s="13">
        <v>0</v>
      </c>
      <c r="AN22" s="9">
        <v>0</v>
      </c>
      <c r="AO22" s="13">
        <v>0</v>
      </c>
      <c r="AP22" s="13">
        <v>0</v>
      </c>
      <c r="AQ22" s="39">
        <v>0</v>
      </c>
      <c r="AR22" s="39">
        <v>0</v>
      </c>
      <c r="AS22" s="39">
        <v>0</v>
      </c>
      <c r="AT22" s="13">
        <v>0</v>
      </c>
      <c r="AU22" s="21">
        <f>P22</f>
        <v>0</v>
      </c>
      <c r="AV22" s="13">
        <v>0</v>
      </c>
      <c r="AW22" s="9">
        <v>0</v>
      </c>
      <c r="AX22" s="13">
        <v>0</v>
      </c>
      <c r="AY22" s="9">
        <v>0</v>
      </c>
      <c r="AZ22" s="39">
        <v>60</v>
      </c>
      <c r="BA22" s="22">
        <f>Z22</f>
        <v>0</v>
      </c>
      <c r="BB22" s="13">
        <v>0</v>
      </c>
      <c r="BC22" s="39">
        <v>560</v>
      </c>
      <c r="BD22" s="39">
        <v>26</v>
      </c>
      <c r="BE22" s="39">
        <v>0</v>
      </c>
      <c r="BF22" s="39">
        <v>0</v>
      </c>
      <c r="BG22" s="56">
        <v>0</v>
      </c>
      <c r="BH22" s="14">
        <f t="shared" si="5"/>
        <v>17887</v>
      </c>
      <c r="BI22" s="14">
        <f t="shared" si="6"/>
        <v>64081</v>
      </c>
      <c r="BJ22" s="100"/>
    </row>
    <row r="23" spans="1:62" ht="20.25" customHeight="1">
      <c r="A23" s="76">
        <v>22</v>
      </c>
      <c r="B23" s="70">
        <v>51088</v>
      </c>
      <c r="C23" s="73" t="s">
        <v>123</v>
      </c>
      <c r="D23" s="57" t="s">
        <v>94</v>
      </c>
      <c r="E23" s="25">
        <v>7</v>
      </c>
      <c r="F23" s="25">
        <v>1</v>
      </c>
      <c r="G23" s="25">
        <v>1</v>
      </c>
      <c r="H23" s="29">
        <v>31</v>
      </c>
      <c r="I23" s="33">
        <v>56900</v>
      </c>
      <c r="J23" s="33">
        <v>0</v>
      </c>
      <c r="K23" s="36">
        <f t="shared" si="7"/>
        <v>19346</v>
      </c>
      <c r="L23" s="38">
        <v>1800</v>
      </c>
      <c r="M23" s="37">
        <f t="shared" si="0"/>
        <v>612</v>
      </c>
      <c r="N23" s="37">
        <f>ROUND((I23*0.09),0)</f>
        <v>5121</v>
      </c>
      <c r="O23" s="37">
        <f t="shared" si="8"/>
        <v>10674</v>
      </c>
      <c r="P23" s="33">
        <v>0</v>
      </c>
      <c r="Q23" s="33">
        <v>0</v>
      </c>
      <c r="R23" s="33">
        <v>0</v>
      </c>
      <c r="S23" s="33">
        <v>0</v>
      </c>
      <c r="T23" s="33">
        <v>0</v>
      </c>
      <c r="U23" s="33">
        <v>0</v>
      </c>
      <c r="V23" s="33">
        <v>0</v>
      </c>
      <c r="W23" s="33">
        <v>0</v>
      </c>
      <c r="X23" s="33">
        <v>0</v>
      </c>
      <c r="Y23" s="33">
        <v>0</v>
      </c>
      <c r="Z23" s="33">
        <v>0</v>
      </c>
      <c r="AA23" s="33">
        <v>0</v>
      </c>
      <c r="AB23" s="8">
        <v>0</v>
      </c>
      <c r="AC23" s="58">
        <f>SUM(I23:AB23)</f>
        <v>94453</v>
      </c>
      <c r="AD23" s="46">
        <v>5000</v>
      </c>
      <c r="AE23" s="59">
        <v>0</v>
      </c>
      <c r="AF23" s="60">
        <v>0</v>
      </c>
      <c r="AG23" s="61">
        <v>0</v>
      </c>
      <c r="AH23" s="99">
        <f t="shared" si="9"/>
        <v>7625</v>
      </c>
      <c r="AI23" s="77">
        <f>O23</f>
        <v>10674</v>
      </c>
      <c r="AJ23" s="62">
        <v>0</v>
      </c>
      <c r="AK23" s="62">
        <v>0</v>
      </c>
      <c r="AL23" s="59">
        <v>0</v>
      </c>
      <c r="AM23" s="62">
        <v>0</v>
      </c>
      <c r="AN23" s="59">
        <v>0</v>
      </c>
      <c r="AO23" s="13">
        <v>0</v>
      </c>
      <c r="AP23" s="62">
        <v>0</v>
      </c>
      <c r="AQ23" s="41">
        <v>0</v>
      </c>
      <c r="AR23" s="41">
        <v>0</v>
      </c>
      <c r="AS23" s="41">
        <v>0</v>
      </c>
      <c r="AT23" s="62">
        <v>0</v>
      </c>
      <c r="AU23" s="63">
        <f>P23</f>
        <v>0</v>
      </c>
      <c r="AV23" s="62">
        <v>0</v>
      </c>
      <c r="AW23" s="59">
        <v>0</v>
      </c>
      <c r="AX23" s="62">
        <v>0</v>
      </c>
      <c r="AY23" s="59">
        <v>0</v>
      </c>
      <c r="AZ23" s="41">
        <v>60</v>
      </c>
      <c r="BA23" s="64">
        <f>Z23</f>
        <v>0</v>
      </c>
      <c r="BB23" s="62">
        <v>0</v>
      </c>
      <c r="BC23" s="41">
        <v>0</v>
      </c>
      <c r="BD23" s="41">
        <v>0</v>
      </c>
      <c r="BE23" s="39">
        <v>0</v>
      </c>
      <c r="BF23" s="41">
        <v>0</v>
      </c>
      <c r="BG23" s="56">
        <v>0</v>
      </c>
      <c r="BH23" s="58">
        <f>SUM(AD23:BG23)</f>
        <v>23359</v>
      </c>
      <c r="BI23" s="58">
        <f>SUM(AC23-BH23)</f>
        <v>71094</v>
      </c>
      <c r="BJ23" s="84"/>
    </row>
    <row r="24" spans="1:62" s="65" customFormat="1" ht="20.25" customHeight="1">
      <c r="A24" s="76">
        <v>23</v>
      </c>
      <c r="B24" s="70">
        <v>77535</v>
      </c>
      <c r="C24" s="73" t="s">
        <v>125</v>
      </c>
      <c r="D24" s="57" t="s">
        <v>126</v>
      </c>
      <c r="E24" s="25">
        <v>7</v>
      </c>
      <c r="F24" s="25">
        <v>1</v>
      </c>
      <c r="G24" s="25">
        <v>1</v>
      </c>
      <c r="H24" s="29">
        <v>31</v>
      </c>
      <c r="I24" s="33">
        <v>49000</v>
      </c>
      <c r="J24" s="33">
        <v>0</v>
      </c>
      <c r="K24" s="36">
        <f t="shared" si="7"/>
        <v>16660</v>
      </c>
      <c r="L24" s="38">
        <v>1800</v>
      </c>
      <c r="M24" s="37">
        <f t="shared" si="0"/>
        <v>612</v>
      </c>
      <c r="N24" s="37">
        <f>ROUND((I24*0.09),0)</f>
        <v>4410</v>
      </c>
      <c r="O24" s="37">
        <f>ROUND((I24+J24+K24)*0.14,0)</f>
        <v>9192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33">
        <v>0</v>
      </c>
      <c r="V24" s="33">
        <v>0</v>
      </c>
      <c r="W24" s="33">
        <v>0</v>
      </c>
      <c r="X24" s="33">
        <v>0</v>
      </c>
      <c r="Y24" s="33">
        <v>0</v>
      </c>
      <c r="Z24" s="33">
        <v>0</v>
      </c>
      <c r="AA24" s="33">
        <v>0</v>
      </c>
      <c r="AB24" s="8">
        <v>0</v>
      </c>
      <c r="AC24" s="58">
        <f>SUM(I24:AB24)</f>
        <v>81674</v>
      </c>
      <c r="AD24" s="46">
        <v>1500</v>
      </c>
      <c r="AE24" s="59">
        <v>0</v>
      </c>
      <c r="AF24" s="60">
        <v>0</v>
      </c>
      <c r="AG24" s="61">
        <v>0</v>
      </c>
      <c r="AH24" s="99">
        <f>ROUND((I24+J24+K24)*0.1,0)</f>
        <v>6566</v>
      </c>
      <c r="AI24" s="77">
        <f>O24</f>
        <v>9192</v>
      </c>
      <c r="AJ24" s="62">
        <v>0</v>
      </c>
      <c r="AK24" s="62">
        <v>0</v>
      </c>
      <c r="AL24" s="59">
        <v>0</v>
      </c>
      <c r="AM24" s="62">
        <v>0</v>
      </c>
      <c r="AN24" s="59">
        <v>0</v>
      </c>
      <c r="AO24" s="13">
        <v>0</v>
      </c>
      <c r="AP24" s="62">
        <v>0</v>
      </c>
      <c r="AQ24" s="41">
        <v>0</v>
      </c>
      <c r="AR24" s="41">
        <v>0</v>
      </c>
      <c r="AS24" s="41">
        <v>0</v>
      </c>
      <c r="AT24" s="62">
        <v>0</v>
      </c>
      <c r="AU24" s="63">
        <f>P24</f>
        <v>0</v>
      </c>
      <c r="AV24" s="62">
        <v>0</v>
      </c>
      <c r="AW24" s="59">
        <v>0</v>
      </c>
      <c r="AX24" s="62">
        <v>0</v>
      </c>
      <c r="AY24" s="59">
        <v>0</v>
      </c>
      <c r="AZ24" s="41">
        <v>60</v>
      </c>
      <c r="BA24" s="64">
        <f>Z24</f>
        <v>0</v>
      </c>
      <c r="BB24" s="62">
        <v>0</v>
      </c>
      <c r="BC24" s="41">
        <v>0</v>
      </c>
      <c r="BD24" s="41">
        <v>0</v>
      </c>
      <c r="BE24" s="39">
        <v>0</v>
      </c>
      <c r="BF24" s="41">
        <v>0</v>
      </c>
      <c r="BG24" s="56">
        <v>0</v>
      </c>
      <c r="BH24" s="58">
        <f>SUM(AD24:BG24)</f>
        <v>17318</v>
      </c>
      <c r="BI24" s="58">
        <f>SUM(AC24-BH24)</f>
        <v>64356</v>
      </c>
      <c r="BJ24" s="84"/>
    </row>
    <row r="25" spans="1:62" ht="17.25" customHeight="1">
      <c r="A25" s="76">
        <v>24</v>
      </c>
      <c r="B25" s="67">
        <v>47750</v>
      </c>
      <c r="C25" s="69" t="s">
        <v>131</v>
      </c>
      <c r="D25" s="51" t="s">
        <v>98</v>
      </c>
      <c r="E25" s="24">
        <v>7</v>
      </c>
      <c r="F25" s="30">
        <v>1</v>
      </c>
      <c r="G25" s="24">
        <v>1</v>
      </c>
      <c r="H25" s="29">
        <v>31</v>
      </c>
      <c r="I25" s="32">
        <v>62200</v>
      </c>
      <c r="J25" s="8">
        <v>0</v>
      </c>
      <c r="K25" s="36">
        <f t="shared" si="7"/>
        <v>21148</v>
      </c>
      <c r="L25" s="37">
        <v>1800</v>
      </c>
      <c r="M25" s="37">
        <f t="shared" si="0"/>
        <v>612</v>
      </c>
      <c r="N25" s="37">
        <v>0</v>
      </c>
      <c r="O25" s="37">
        <f t="shared" si="8"/>
        <v>11669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14">
        <f t="shared" si="1"/>
        <v>97429</v>
      </c>
      <c r="AD25" s="46">
        <v>6000</v>
      </c>
      <c r="AE25" s="9">
        <v>0</v>
      </c>
      <c r="AF25" s="16">
        <v>0</v>
      </c>
      <c r="AG25" s="15">
        <v>0</v>
      </c>
      <c r="AH25" s="99">
        <f t="shared" si="9"/>
        <v>8335</v>
      </c>
      <c r="AI25" s="20">
        <f t="shared" si="2"/>
        <v>11669</v>
      </c>
      <c r="AJ25" s="13">
        <v>0</v>
      </c>
      <c r="AK25" s="13">
        <v>0</v>
      </c>
      <c r="AL25" s="9">
        <v>0</v>
      </c>
      <c r="AM25" s="13">
        <v>0</v>
      </c>
      <c r="AN25" s="9">
        <v>0</v>
      </c>
      <c r="AO25" s="13">
        <v>0</v>
      </c>
      <c r="AP25" s="13">
        <v>0</v>
      </c>
      <c r="AQ25" s="39">
        <v>0</v>
      </c>
      <c r="AR25" s="39">
        <v>0</v>
      </c>
      <c r="AS25" s="39">
        <v>0</v>
      </c>
      <c r="AT25" s="13">
        <v>0</v>
      </c>
      <c r="AU25" s="21">
        <f t="shared" si="3"/>
        <v>0</v>
      </c>
      <c r="AV25" s="13">
        <v>0</v>
      </c>
      <c r="AW25" s="9">
        <v>0</v>
      </c>
      <c r="AX25" s="13">
        <v>0</v>
      </c>
      <c r="AY25" s="9">
        <v>0</v>
      </c>
      <c r="AZ25" s="39">
        <v>60</v>
      </c>
      <c r="BA25" s="22">
        <f t="shared" si="4"/>
        <v>0</v>
      </c>
      <c r="BB25" s="13">
        <v>0</v>
      </c>
      <c r="BC25" s="39">
        <v>560</v>
      </c>
      <c r="BD25" s="39">
        <v>26</v>
      </c>
      <c r="BE25" s="39">
        <v>0</v>
      </c>
      <c r="BF25" s="39">
        <v>0</v>
      </c>
      <c r="BG25" s="56">
        <v>0</v>
      </c>
      <c r="BH25" s="14">
        <f t="shared" si="5"/>
        <v>26650</v>
      </c>
      <c r="BI25" s="14">
        <f t="shared" si="6"/>
        <v>70779</v>
      </c>
      <c r="BJ25" s="87"/>
    </row>
    <row r="26" spans="1:62" ht="17.25" customHeight="1">
      <c r="A26" s="76">
        <v>25</v>
      </c>
      <c r="B26" s="67">
        <v>49320</v>
      </c>
      <c r="C26" s="69" t="s">
        <v>67</v>
      </c>
      <c r="D26" s="51" t="s">
        <v>99</v>
      </c>
      <c r="E26" s="24">
        <v>7</v>
      </c>
      <c r="F26" s="30">
        <v>1</v>
      </c>
      <c r="G26" s="24">
        <v>1</v>
      </c>
      <c r="H26" s="29">
        <v>31</v>
      </c>
      <c r="I26" s="32">
        <v>60400</v>
      </c>
      <c r="J26" s="8">
        <v>0</v>
      </c>
      <c r="K26" s="36">
        <f t="shared" si="7"/>
        <v>20536</v>
      </c>
      <c r="L26" s="37">
        <v>1800</v>
      </c>
      <c r="M26" s="37">
        <f t="shared" si="0"/>
        <v>612</v>
      </c>
      <c r="N26" s="37">
        <f>ROUND((I26*0.09),0)</f>
        <v>5436</v>
      </c>
      <c r="O26" s="37">
        <f t="shared" si="8"/>
        <v>11331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14">
        <f t="shared" si="1"/>
        <v>100115</v>
      </c>
      <c r="AD26" s="46">
        <v>5000</v>
      </c>
      <c r="AE26" s="9">
        <v>0</v>
      </c>
      <c r="AF26" s="16">
        <v>0</v>
      </c>
      <c r="AG26" s="15">
        <v>0</v>
      </c>
      <c r="AH26" s="99">
        <f t="shared" si="9"/>
        <v>8094</v>
      </c>
      <c r="AI26" s="20">
        <f t="shared" si="2"/>
        <v>11331</v>
      </c>
      <c r="AJ26" s="13">
        <v>0</v>
      </c>
      <c r="AK26" s="13">
        <v>0</v>
      </c>
      <c r="AL26" s="9">
        <v>0</v>
      </c>
      <c r="AM26" s="13">
        <v>0</v>
      </c>
      <c r="AN26" s="9">
        <v>0</v>
      </c>
      <c r="AO26" s="13">
        <v>0</v>
      </c>
      <c r="AP26" s="13">
        <v>0</v>
      </c>
      <c r="AQ26" s="39">
        <v>0</v>
      </c>
      <c r="AR26" s="39">
        <v>0</v>
      </c>
      <c r="AS26" s="39">
        <v>0</v>
      </c>
      <c r="AT26" s="13">
        <v>0</v>
      </c>
      <c r="AU26" s="21">
        <f t="shared" si="3"/>
        <v>0</v>
      </c>
      <c r="AV26" s="13">
        <v>0</v>
      </c>
      <c r="AW26" s="9">
        <v>0</v>
      </c>
      <c r="AX26" s="13">
        <v>0</v>
      </c>
      <c r="AY26" s="9">
        <v>0</v>
      </c>
      <c r="AZ26" s="39">
        <v>60</v>
      </c>
      <c r="BA26" s="22">
        <f t="shared" si="4"/>
        <v>0</v>
      </c>
      <c r="BB26" s="13">
        <v>0</v>
      </c>
      <c r="BC26" s="39">
        <v>0</v>
      </c>
      <c r="BD26" s="39">
        <v>0</v>
      </c>
      <c r="BE26" s="39">
        <v>0</v>
      </c>
      <c r="BF26" s="39">
        <v>0</v>
      </c>
      <c r="BG26" s="56">
        <v>0</v>
      </c>
      <c r="BH26" s="14">
        <f t="shared" si="5"/>
        <v>24485</v>
      </c>
      <c r="BI26" s="14">
        <f t="shared" si="6"/>
        <v>75630</v>
      </c>
      <c r="BJ26" s="83"/>
    </row>
    <row r="27" spans="1:62" s="65" customFormat="1" ht="19.5" customHeight="1">
      <c r="A27" s="76">
        <v>26</v>
      </c>
      <c r="B27" s="79">
        <v>47223</v>
      </c>
      <c r="C27" s="71" t="s">
        <v>68</v>
      </c>
      <c r="D27" s="78" t="s">
        <v>105</v>
      </c>
      <c r="E27" s="25">
        <v>7</v>
      </c>
      <c r="F27" s="31">
        <v>1</v>
      </c>
      <c r="G27" s="25">
        <v>1</v>
      </c>
      <c r="H27" s="29">
        <v>31</v>
      </c>
      <c r="I27" s="33">
        <v>62200</v>
      </c>
      <c r="J27" s="33">
        <v>0</v>
      </c>
      <c r="K27" s="36">
        <f t="shared" si="7"/>
        <v>21148</v>
      </c>
      <c r="L27" s="41">
        <v>1800</v>
      </c>
      <c r="M27" s="37">
        <f t="shared" si="0"/>
        <v>612</v>
      </c>
      <c r="N27" s="41">
        <v>0</v>
      </c>
      <c r="O27" s="37">
        <f t="shared" si="8"/>
        <v>11669</v>
      </c>
      <c r="P27" s="33">
        <v>0</v>
      </c>
      <c r="Q27" s="33">
        <v>0</v>
      </c>
      <c r="R27" s="33">
        <v>0</v>
      </c>
      <c r="S27" s="33">
        <v>0</v>
      </c>
      <c r="T27" s="33">
        <v>0</v>
      </c>
      <c r="U27" s="33">
        <v>0</v>
      </c>
      <c r="V27" s="33">
        <v>0</v>
      </c>
      <c r="W27" s="33">
        <v>0</v>
      </c>
      <c r="X27" s="33">
        <v>0</v>
      </c>
      <c r="Y27" s="33">
        <v>0</v>
      </c>
      <c r="Z27" s="33">
        <v>0</v>
      </c>
      <c r="AA27" s="33">
        <v>0</v>
      </c>
      <c r="AB27" s="8">
        <v>0</v>
      </c>
      <c r="AC27" s="58">
        <f t="shared" si="1"/>
        <v>97429</v>
      </c>
      <c r="AD27" s="46">
        <v>6000</v>
      </c>
      <c r="AE27" s="59">
        <v>0</v>
      </c>
      <c r="AF27" s="60">
        <v>0</v>
      </c>
      <c r="AG27" s="61">
        <v>0</v>
      </c>
      <c r="AH27" s="99">
        <f t="shared" si="9"/>
        <v>8335</v>
      </c>
      <c r="AI27" s="77">
        <f t="shared" si="2"/>
        <v>11669</v>
      </c>
      <c r="AJ27" s="62">
        <v>0</v>
      </c>
      <c r="AK27" s="62">
        <v>0</v>
      </c>
      <c r="AL27" s="59">
        <v>0</v>
      </c>
      <c r="AM27" s="62">
        <v>0</v>
      </c>
      <c r="AN27" s="59">
        <v>0</v>
      </c>
      <c r="AO27" s="13">
        <v>0</v>
      </c>
      <c r="AP27" s="62">
        <v>0</v>
      </c>
      <c r="AQ27" s="41">
        <v>0</v>
      </c>
      <c r="AR27" s="41">
        <v>0</v>
      </c>
      <c r="AS27" s="41">
        <v>0</v>
      </c>
      <c r="AT27" s="62">
        <v>0</v>
      </c>
      <c r="AU27" s="63">
        <f t="shared" si="3"/>
        <v>0</v>
      </c>
      <c r="AV27" s="62">
        <v>0</v>
      </c>
      <c r="AW27" s="59">
        <v>0</v>
      </c>
      <c r="AX27" s="62">
        <v>0</v>
      </c>
      <c r="AY27" s="59">
        <v>0</v>
      </c>
      <c r="AZ27" s="41">
        <v>60</v>
      </c>
      <c r="BA27" s="64">
        <f t="shared" si="4"/>
        <v>0</v>
      </c>
      <c r="BB27" s="62">
        <v>0</v>
      </c>
      <c r="BC27" s="41">
        <v>370</v>
      </c>
      <c r="BD27" s="41">
        <v>26</v>
      </c>
      <c r="BE27" s="39">
        <v>0</v>
      </c>
      <c r="BF27" s="41">
        <v>0</v>
      </c>
      <c r="BG27" s="163">
        <v>0</v>
      </c>
      <c r="BH27" s="58">
        <f t="shared" si="5"/>
        <v>26460</v>
      </c>
      <c r="BI27" s="58">
        <f t="shared" si="6"/>
        <v>70969</v>
      </c>
      <c r="BJ27" s="151"/>
    </row>
    <row r="28" spans="1:62" ht="17.25" customHeight="1">
      <c r="A28" s="76">
        <v>27</v>
      </c>
      <c r="B28" s="79">
        <v>74805</v>
      </c>
      <c r="C28" s="80" t="s">
        <v>111</v>
      </c>
      <c r="D28" s="57" t="s">
        <v>112</v>
      </c>
      <c r="E28" s="25">
        <v>7</v>
      </c>
      <c r="F28" s="25">
        <v>1</v>
      </c>
      <c r="G28" s="25">
        <v>1</v>
      </c>
      <c r="H28" s="29">
        <v>31</v>
      </c>
      <c r="I28" s="33">
        <v>50500</v>
      </c>
      <c r="J28" s="8">
        <v>0</v>
      </c>
      <c r="K28" s="36">
        <f t="shared" si="7"/>
        <v>17170</v>
      </c>
      <c r="L28" s="81">
        <v>1800</v>
      </c>
      <c r="M28" s="37">
        <f t="shared" si="0"/>
        <v>612</v>
      </c>
      <c r="N28" s="38">
        <v>0</v>
      </c>
      <c r="O28" s="37">
        <f t="shared" si="8"/>
        <v>9474</v>
      </c>
      <c r="P28" s="33">
        <v>0</v>
      </c>
      <c r="Q28" s="33">
        <v>0</v>
      </c>
      <c r="R28" s="33">
        <v>0</v>
      </c>
      <c r="S28" s="33">
        <v>0</v>
      </c>
      <c r="T28" s="33">
        <v>0</v>
      </c>
      <c r="U28" s="33">
        <v>0</v>
      </c>
      <c r="V28" s="33">
        <v>0</v>
      </c>
      <c r="W28" s="33">
        <v>0</v>
      </c>
      <c r="X28" s="33">
        <v>0</v>
      </c>
      <c r="Y28" s="33">
        <v>0</v>
      </c>
      <c r="Z28" s="33">
        <v>0</v>
      </c>
      <c r="AA28" s="33">
        <v>0</v>
      </c>
      <c r="AB28" s="8">
        <v>0</v>
      </c>
      <c r="AC28" s="58">
        <f>SUM(I28:AB28)</f>
        <v>79556</v>
      </c>
      <c r="AD28" s="46">
        <v>1500</v>
      </c>
      <c r="AE28" s="59">
        <v>0</v>
      </c>
      <c r="AF28" s="60">
        <v>0</v>
      </c>
      <c r="AG28" s="61">
        <v>0</v>
      </c>
      <c r="AH28" s="99">
        <f t="shared" si="9"/>
        <v>6767</v>
      </c>
      <c r="AI28" s="77">
        <f>O28</f>
        <v>9474</v>
      </c>
      <c r="AJ28" s="62">
        <v>0</v>
      </c>
      <c r="AK28" s="62">
        <v>0</v>
      </c>
      <c r="AL28" s="59">
        <v>0</v>
      </c>
      <c r="AM28" s="62">
        <v>0</v>
      </c>
      <c r="AN28" s="59">
        <v>0</v>
      </c>
      <c r="AO28" s="13">
        <v>0</v>
      </c>
      <c r="AP28" s="62">
        <v>0</v>
      </c>
      <c r="AQ28" s="81">
        <v>0</v>
      </c>
      <c r="AR28" s="81">
        <v>0</v>
      </c>
      <c r="AS28" s="81">
        <v>0</v>
      </c>
      <c r="AT28" s="62">
        <v>0</v>
      </c>
      <c r="AU28" s="63">
        <f>P28</f>
        <v>0</v>
      </c>
      <c r="AV28" s="62">
        <v>0</v>
      </c>
      <c r="AW28" s="59">
        <v>0</v>
      </c>
      <c r="AX28" s="62">
        <v>0</v>
      </c>
      <c r="AY28" s="59">
        <v>0</v>
      </c>
      <c r="AZ28" s="81">
        <v>60</v>
      </c>
      <c r="BA28" s="64">
        <f>Z28</f>
        <v>0</v>
      </c>
      <c r="BB28" s="62">
        <v>0</v>
      </c>
      <c r="BC28" s="81">
        <v>180</v>
      </c>
      <c r="BD28" s="81">
        <v>26</v>
      </c>
      <c r="BE28" s="39">
        <v>0</v>
      </c>
      <c r="BF28" s="81">
        <v>0</v>
      </c>
      <c r="BG28" s="56">
        <v>0</v>
      </c>
      <c r="BH28" s="58">
        <f>SUM(AD28:BG28)</f>
        <v>18007</v>
      </c>
      <c r="BI28" s="58">
        <f>SUM(AC28-BH28)</f>
        <v>61549</v>
      </c>
      <c r="BJ28" s="83"/>
    </row>
    <row r="29" spans="1:62" ht="20.25" customHeight="1">
      <c r="A29" s="76">
        <v>28</v>
      </c>
      <c r="B29" s="74">
        <v>32327</v>
      </c>
      <c r="C29" s="66" t="s">
        <v>69</v>
      </c>
      <c r="D29" s="51" t="s">
        <v>100</v>
      </c>
      <c r="E29" s="27">
        <v>8</v>
      </c>
      <c r="F29" s="27">
        <v>1</v>
      </c>
      <c r="G29" s="27">
        <v>1</v>
      </c>
      <c r="H29" s="29">
        <v>31</v>
      </c>
      <c r="I29" s="34">
        <v>72100</v>
      </c>
      <c r="J29" s="8">
        <v>0</v>
      </c>
      <c r="K29" s="36">
        <f t="shared" si="7"/>
        <v>24514</v>
      </c>
      <c r="L29" s="40">
        <v>1800</v>
      </c>
      <c r="M29" s="37">
        <f t="shared" si="0"/>
        <v>612</v>
      </c>
      <c r="N29" s="45">
        <v>0</v>
      </c>
      <c r="O29" s="40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14">
        <f t="shared" si="1"/>
        <v>99026</v>
      </c>
      <c r="AD29" s="46">
        <v>8000</v>
      </c>
      <c r="AE29" s="9">
        <v>0</v>
      </c>
      <c r="AF29" s="16">
        <v>0</v>
      </c>
      <c r="AG29" s="15">
        <v>0</v>
      </c>
      <c r="AH29" s="20">
        <f>O29</f>
        <v>0</v>
      </c>
      <c r="AI29" s="20">
        <f t="shared" si="2"/>
        <v>0</v>
      </c>
      <c r="AJ29" s="13">
        <v>0</v>
      </c>
      <c r="AK29" s="13">
        <v>0</v>
      </c>
      <c r="AL29" s="9">
        <v>0</v>
      </c>
      <c r="AM29" s="13">
        <v>0</v>
      </c>
      <c r="AN29" s="9">
        <v>0</v>
      </c>
      <c r="AO29" s="13">
        <v>0</v>
      </c>
      <c r="AP29" s="13">
        <v>0</v>
      </c>
      <c r="AQ29" s="40">
        <v>20000</v>
      </c>
      <c r="AR29" s="40">
        <v>0</v>
      </c>
      <c r="AS29" s="40">
        <v>0</v>
      </c>
      <c r="AT29" s="13">
        <v>0</v>
      </c>
      <c r="AU29" s="21">
        <f t="shared" si="3"/>
        <v>0</v>
      </c>
      <c r="AV29" s="13">
        <v>0</v>
      </c>
      <c r="AW29" s="9">
        <v>0</v>
      </c>
      <c r="AX29" s="13">
        <v>0</v>
      </c>
      <c r="AY29" s="9">
        <v>0</v>
      </c>
      <c r="AZ29" s="40">
        <v>60</v>
      </c>
      <c r="BA29" s="22">
        <f t="shared" si="4"/>
        <v>0</v>
      </c>
      <c r="BB29" s="13">
        <v>0</v>
      </c>
      <c r="BC29" s="40">
        <v>560</v>
      </c>
      <c r="BD29" s="40">
        <v>26</v>
      </c>
      <c r="BE29" s="39">
        <v>0</v>
      </c>
      <c r="BF29" s="40">
        <v>0</v>
      </c>
      <c r="BG29" s="56">
        <v>0</v>
      </c>
      <c r="BH29" s="14">
        <f t="shared" si="5"/>
        <v>28646</v>
      </c>
      <c r="BI29" s="14">
        <f t="shared" si="6"/>
        <v>70380</v>
      </c>
      <c r="BJ29" s="87"/>
    </row>
    <row r="30" spans="1:62" ht="20.25" customHeight="1">
      <c r="A30" s="76">
        <v>29</v>
      </c>
      <c r="B30" s="67">
        <v>32325</v>
      </c>
      <c r="C30" s="69" t="s">
        <v>70</v>
      </c>
      <c r="D30" s="51" t="s">
        <v>101</v>
      </c>
      <c r="E30" s="24">
        <v>7</v>
      </c>
      <c r="F30" s="24">
        <v>1</v>
      </c>
      <c r="G30" s="24">
        <v>1</v>
      </c>
      <c r="H30" s="29">
        <v>31</v>
      </c>
      <c r="I30" s="32">
        <v>68000</v>
      </c>
      <c r="J30" s="8">
        <v>0</v>
      </c>
      <c r="K30" s="36">
        <f t="shared" si="7"/>
        <v>23120</v>
      </c>
      <c r="L30" s="39">
        <v>1800</v>
      </c>
      <c r="M30" s="37">
        <f t="shared" si="0"/>
        <v>612</v>
      </c>
      <c r="N30" s="39">
        <v>0</v>
      </c>
      <c r="O30" s="39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14">
        <f t="shared" si="1"/>
        <v>93532</v>
      </c>
      <c r="AD30" s="46">
        <v>6000</v>
      </c>
      <c r="AE30" s="9">
        <v>0</v>
      </c>
      <c r="AF30" s="16">
        <v>0</v>
      </c>
      <c r="AG30" s="15">
        <v>0</v>
      </c>
      <c r="AH30" s="20">
        <f>O30</f>
        <v>0</v>
      </c>
      <c r="AI30" s="20">
        <f t="shared" si="2"/>
        <v>0</v>
      </c>
      <c r="AJ30" s="13">
        <v>0</v>
      </c>
      <c r="AK30" s="13">
        <v>0</v>
      </c>
      <c r="AL30" s="9">
        <v>0</v>
      </c>
      <c r="AM30" s="13">
        <v>0</v>
      </c>
      <c r="AN30" s="9">
        <v>0</v>
      </c>
      <c r="AO30" s="13">
        <v>0</v>
      </c>
      <c r="AP30" s="13">
        <v>0</v>
      </c>
      <c r="AQ30" s="39">
        <v>21000</v>
      </c>
      <c r="AR30" s="39">
        <v>0</v>
      </c>
      <c r="AS30" s="47">
        <v>0</v>
      </c>
      <c r="AT30" s="13">
        <v>0</v>
      </c>
      <c r="AU30" s="21">
        <f t="shared" si="3"/>
        <v>0</v>
      </c>
      <c r="AV30" s="13">
        <v>0</v>
      </c>
      <c r="AW30" s="9">
        <v>0</v>
      </c>
      <c r="AX30" s="13">
        <v>0</v>
      </c>
      <c r="AY30" s="9">
        <v>0</v>
      </c>
      <c r="AZ30" s="39">
        <v>60</v>
      </c>
      <c r="BA30" s="22">
        <f t="shared" si="4"/>
        <v>0</v>
      </c>
      <c r="BB30" s="13">
        <v>0</v>
      </c>
      <c r="BC30" s="39">
        <v>560</v>
      </c>
      <c r="BD30" s="39">
        <v>26</v>
      </c>
      <c r="BE30" s="39">
        <v>0</v>
      </c>
      <c r="BF30" s="39">
        <v>0</v>
      </c>
      <c r="BG30" s="56">
        <v>0</v>
      </c>
      <c r="BH30" s="14">
        <f t="shared" si="5"/>
        <v>27646</v>
      </c>
      <c r="BI30" s="14">
        <f t="shared" si="6"/>
        <v>65886</v>
      </c>
      <c r="BJ30" s="87"/>
    </row>
    <row r="31" spans="1:62" ht="20.25" customHeight="1">
      <c r="A31" s="76">
        <v>30</v>
      </c>
      <c r="B31" s="67">
        <v>32330</v>
      </c>
      <c r="C31" s="69" t="s">
        <v>71</v>
      </c>
      <c r="D31" s="51" t="s">
        <v>101</v>
      </c>
      <c r="E31" s="24">
        <v>7</v>
      </c>
      <c r="F31" s="24">
        <v>1</v>
      </c>
      <c r="G31" s="24">
        <v>1</v>
      </c>
      <c r="H31" s="29">
        <v>31</v>
      </c>
      <c r="I31" s="32">
        <v>68000</v>
      </c>
      <c r="J31" s="8">
        <v>0</v>
      </c>
      <c r="K31" s="36">
        <f t="shared" si="7"/>
        <v>23120</v>
      </c>
      <c r="L31" s="39">
        <v>1800</v>
      </c>
      <c r="M31" s="37">
        <f t="shared" si="0"/>
        <v>612</v>
      </c>
      <c r="N31" s="37">
        <f>ROUND((I31*0.09),0)</f>
        <v>6120</v>
      </c>
      <c r="O31" s="39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14">
        <f t="shared" si="1"/>
        <v>99652</v>
      </c>
      <c r="AD31" s="46">
        <v>6000</v>
      </c>
      <c r="AE31" s="9">
        <v>0</v>
      </c>
      <c r="AF31" s="16">
        <v>0</v>
      </c>
      <c r="AG31" s="15">
        <v>0</v>
      </c>
      <c r="AH31" s="20">
        <f>O31</f>
        <v>0</v>
      </c>
      <c r="AI31" s="20">
        <f t="shared" si="2"/>
        <v>0</v>
      </c>
      <c r="AJ31" s="13">
        <v>0</v>
      </c>
      <c r="AK31" s="13">
        <v>0</v>
      </c>
      <c r="AL31" s="9">
        <v>0</v>
      </c>
      <c r="AM31" s="13">
        <v>0</v>
      </c>
      <c r="AN31" s="9">
        <v>0</v>
      </c>
      <c r="AO31" s="13">
        <v>0</v>
      </c>
      <c r="AP31" s="13">
        <v>0</v>
      </c>
      <c r="AQ31" s="39">
        <v>20000</v>
      </c>
      <c r="AR31" s="39">
        <v>0</v>
      </c>
      <c r="AS31" s="39">
        <v>0</v>
      </c>
      <c r="AT31" s="13">
        <v>0</v>
      </c>
      <c r="AU31" s="21">
        <f t="shared" si="3"/>
        <v>0</v>
      </c>
      <c r="AV31" s="13">
        <v>0</v>
      </c>
      <c r="AW31" s="9">
        <v>0</v>
      </c>
      <c r="AX31" s="13">
        <v>0</v>
      </c>
      <c r="AY31" s="9">
        <v>0</v>
      </c>
      <c r="AZ31" s="39">
        <v>60</v>
      </c>
      <c r="BA31" s="22">
        <f t="shared" si="4"/>
        <v>0</v>
      </c>
      <c r="BB31" s="13">
        <v>0</v>
      </c>
      <c r="BC31" s="39">
        <v>0</v>
      </c>
      <c r="BD31" s="39">
        <v>0</v>
      </c>
      <c r="BE31" s="39">
        <v>0</v>
      </c>
      <c r="BF31" s="39">
        <v>0</v>
      </c>
      <c r="BG31" s="56">
        <v>0</v>
      </c>
      <c r="BH31" s="14">
        <f t="shared" si="5"/>
        <v>26060</v>
      </c>
      <c r="BI31" s="14">
        <f t="shared" si="6"/>
        <v>73592</v>
      </c>
      <c r="BJ31" s="87"/>
    </row>
    <row r="32" spans="1:62" ht="20.25" customHeight="1">
      <c r="A32" s="76">
        <v>31</v>
      </c>
      <c r="B32" s="67">
        <v>32673</v>
      </c>
      <c r="C32" s="69" t="s">
        <v>72</v>
      </c>
      <c r="D32" s="51" t="s">
        <v>101</v>
      </c>
      <c r="E32" s="24">
        <v>7</v>
      </c>
      <c r="F32" s="24">
        <v>1</v>
      </c>
      <c r="G32" s="24">
        <v>1</v>
      </c>
      <c r="H32" s="29">
        <v>31</v>
      </c>
      <c r="I32" s="32">
        <v>68000</v>
      </c>
      <c r="J32" s="8">
        <v>0</v>
      </c>
      <c r="K32" s="36">
        <f t="shared" si="7"/>
        <v>23120</v>
      </c>
      <c r="L32" s="39">
        <v>1800</v>
      </c>
      <c r="M32" s="37">
        <f t="shared" si="0"/>
        <v>612</v>
      </c>
      <c r="N32" s="37">
        <f>ROUND((I32*0.09),0)</f>
        <v>6120</v>
      </c>
      <c r="O32" s="39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14">
        <f t="shared" si="1"/>
        <v>99652</v>
      </c>
      <c r="AD32" s="46">
        <v>8000</v>
      </c>
      <c r="AE32" s="9">
        <v>0</v>
      </c>
      <c r="AF32" s="16">
        <v>0</v>
      </c>
      <c r="AG32" s="15">
        <v>0</v>
      </c>
      <c r="AH32" s="20">
        <f>O32</f>
        <v>0</v>
      </c>
      <c r="AI32" s="20">
        <f t="shared" si="2"/>
        <v>0</v>
      </c>
      <c r="AJ32" s="13">
        <v>0</v>
      </c>
      <c r="AK32" s="13">
        <v>0</v>
      </c>
      <c r="AL32" s="9">
        <v>0</v>
      </c>
      <c r="AM32" s="13">
        <v>0</v>
      </c>
      <c r="AN32" s="9">
        <v>0</v>
      </c>
      <c r="AO32" s="13">
        <v>0</v>
      </c>
      <c r="AP32" s="13">
        <v>0</v>
      </c>
      <c r="AQ32" s="39">
        <v>10000</v>
      </c>
      <c r="AR32" s="39">
        <v>0</v>
      </c>
      <c r="AS32" s="47">
        <v>0</v>
      </c>
      <c r="AT32" s="13">
        <v>0</v>
      </c>
      <c r="AU32" s="21">
        <f t="shared" si="3"/>
        <v>0</v>
      </c>
      <c r="AV32" s="13">
        <v>0</v>
      </c>
      <c r="AW32" s="9">
        <v>0</v>
      </c>
      <c r="AX32" s="13">
        <v>0</v>
      </c>
      <c r="AY32" s="9">
        <v>0</v>
      </c>
      <c r="AZ32" s="39">
        <v>60</v>
      </c>
      <c r="BA32" s="22">
        <f t="shared" si="4"/>
        <v>0</v>
      </c>
      <c r="BB32" s="13">
        <v>0</v>
      </c>
      <c r="BC32" s="39">
        <v>0</v>
      </c>
      <c r="BD32" s="39">
        <v>0</v>
      </c>
      <c r="BE32" s="39">
        <v>0</v>
      </c>
      <c r="BF32" s="39">
        <v>0</v>
      </c>
      <c r="BG32" s="56">
        <v>0</v>
      </c>
      <c r="BH32" s="14">
        <f t="shared" si="5"/>
        <v>18060</v>
      </c>
      <c r="BI32" s="14">
        <f t="shared" si="6"/>
        <v>81592</v>
      </c>
      <c r="BJ32" s="151"/>
    </row>
    <row r="33" spans="1:62" ht="18.75" customHeight="1">
      <c r="A33" s="76">
        <v>32</v>
      </c>
      <c r="B33" s="67">
        <v>57521</v>
      </c>
      <c r="C33" s="69" t="s">
        <v>73</v>
      </c>
      <c r="D33" s="51" t="s">
        <v>100</v>
      </c>
      <c r="E33" s="24">
        <v>6</v>
      </c>
      <c r="F33" s="24">
        <v>1</v>
      </c>
      <c r="G33" s="24">
        <v>1</v>
      </c>
      <c r="H33" s="29">
        <v>31</v>
      </c>
      <c r="I33" s="32">
        <v>44900</v>
      </c>
      <c r="J33" s="8">
        <v>0</v>
      </c>
      <c r="K33" s="36">
        <f t="shared" si="7"/>
        <v>15266</v>
      </c>
      <c r="L33" s="39">
        <v>1800</v>
      </c>
      <c r="M33" s="37">
        <f t="shared" si="0"/>
        <v>612</v>
      </c>
      <c r="N33" s="37">
        <v>0</v>
      </c>
      <c r="O33" s="37">
        <f aca="true" t="shared" si="10" ref="O33:O42">ROUND((I33+J33+K33)*0.14,0)</f>
        <v>8423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14">
        <f t="shared" si="1"/>
        <v>71001</v>
      </c>
      <c r="AD33" s="46">
        <v>1500</v>
      </c>
      <c r="AE33" s="9">
        <v>0</v>
      </c>
      <c r="AF33" s="16">
        <v>0</v>
      </c>
      <c r="AG33" s="15">
        <v>0</v>
      </c>
      <c r="AH33" s="99">
        <f aca="true" t="shared" si="11" ref="AH33:AH42">ROUND((I33+J33+K33)*0.1,0)</f>
        <v>6017</v>
      </c>
      <c r="AI33" s="20">
        <f t="shared" si="2"/>
        <v>8423</v>
      </c>
      <c r="AJ33" s="13">
        <v>0</v>
      </c>
      <c r="AK33" s="13">
        <v>0</v>
      </c>
      <c r="AL33" s="9">
        <v>0</v>
      </c>
      <c r="AM33" s="13">
        <v>0</v>
      </c>
      <c r="AN33" s="9">
        <v>0</v>
      </c>
      <c r="AO33" s="13">
        <v>0</v>
      </c>
      <c r="AP33" s="13">
        <v>0</v>
      </c>
      <c r="AQ33" s="39">
        <v>0</v>
      </c>
      <c r="AR33" s="39">
        <v>0</v>
      </c>
      <c r="AS33" s="39">
        <v>0</v>
      </c>
      <c r="AT33" s="13">
        <v>0</v>
      </c>
      <c r="AU33" s="21">
        <f t="shared" si="3"/>
        <v>0</v>
      </c>
      <c r="AV33" s="13">
        <v>0</v>
      </c>
      <c r="AW33" s="9">
        <v>0</v>
      </c>
      <c r="AX33" s="13">
        <v>0</v>
      </c>
      <c r="AY33" s="9">
        <v>0</v>
      </c>
      <c r="AZ33" s="39">
        <v>60</v>
      </c>
      <c r="BA33" s="22">
        <f t="shared" si="4"/>
        <v>0</v>
      </c>
      <c r="BB33" s="13">
        <v>0</v>
      </c>
      <c r="BC33" s="39">
        <v>370</v>
      </c>
      <c r="BD33" s="39">
        <v>26</v>
      </c>
      <c r="BE33" s="39">
        <v>0</v>
      </c>
      <c r="BF33" s="39">
        <v>0</v>
      </c>
      <c r="BG33" s="56">
        <v>0</v>
      </c>
      <c r="BH33" s="14">
        <f t="shared" si="5"/>
        <v>16396</v>
      </c>
      <c r="BI33" s="14">
        <f t="shared" si="6"/>
        <v>54605</v>
      </c>
      <c r="BJ33" s="84"/>
    </row>
    <row r="34" spans="1:62" ht="32.25" customHeight="1">
      <c r="A34" s="76">
        <v>33</v>
      </c>
      <c r="B34" s="67">
        <v>51143</v>
      </c>
      <c r="C34" s="69" t="s">
        <v>74</v>
      </c>
      <c r="D34" s="51" t="s">
        <v>101</v>
      </c>
      <c r="E34" s="24">
        <v>7</v>
      </c>
      <c r="F34" s="24">
        <v>1</v>
      </c>
      <c r="G34" s="24">
        <v>1</v>
      </c>
      <c r="H34" s="29">
        <v>31</v>
      </c>
      <c r="I34" s="32">
        <v>55200</v>
      </c>
      <c r="J34" s="8">
        <v>0</v>
      </c>
      <c r="K34" s="36">
        <f t="shared" si="7"/>
        <v>18768</v>
      </c>
      <c r="L34" s="39">
        <v>3600</v>
      </c>
      <c r="M34" s="37">
        <f t="shared" si="0"/>
        <v>1224</v>
      </c>
      <c r="N34" s="37">
        <f>ROUND((I34*0.09),0)</f>
        <v>4968</v>
      </c>
      <c r="O34" s="37">
        <v>9688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14">
        <f t="shared" si="1"/>
        <v>93448</v>
      </c>
      <c r="AD34" s="46">
        <v>2000</v>
      </c>
      <c r="AE34" s="9">
        <v>0</v>
      </c>
      <c r="AF34" s="16">
        <v>0</v>
      </c>
      <c r="AG34" s="15">
        <v>0</v>
      </c>
      <c r="AH34" s="99">
        <v>7614</v>
      </c>
      <c r="AI34" s="20">
        <f t="shared" si="2"/>
        <v>9688</v>
      </c>
      <c r="AJ34" s="13">
        <v>0</v>
      </c>
      <c r="AK34" s="13">
        <v>0</v>
      </c>
      <c r="AL34" s="9">
        <v>0</v>
      </c>
      <c r="AM34" s="13">
        <v>0</v>
      </c>
      <c r="AN34" s="9">
        <v>0</v>
      </c>
      <c r="AO34" s="13">
        <v>0</v>
      </c>
      <c r="AP34" s="13">
        <v>0</v>
      </c>
      <c r="AQ34" s="39">
        <v>0</v>
      </c>
      <c r="AR34" s="39">
        <v>0</v>
      </c>
      <c r="AS34" s="39">
        <v>0</v>
      </c>
      <c r="AT34" s="13">
        <v>0</v>
      </c>
      <c r="AU34" s="21">
        <f t="shared" si="3"/>
        <v>0</v>
      </c>
      <c r="AV34" s="13">
        <v>0</v>
      </c>
      <c r="AW34" s="9">
        <v>0</v>
      </c>
      <c r="AX34" s="13">
        <v>0</v>
      </c>
      <c r="AY34" s="9">
        <v>0</v>
      </c>
      <c r="AZ34" s="39">
        <v>60</v>
      </c>
      <c r="BA34" s="22">
        <f t="shared" si="4"/>
        <v>0</v>
      </c>
      <c r="BB34" s="13">
        <v>0</v>
      </c>
      <c r="BC34" s="39">
        <v>0</v>
      </c>
      <c r="BD34" s="39">
        <v>0</v>
      </c>
      <c r="BE34" s="39">
        <v>0</v>
      </c>
      <c r="BF34" s="39">
        <v>0</v>
      </c>
      <c r="BG34" s="163">
        <v>4772</v>
      </c>
      <c r="BH34" s="14">
        <f t="shared" si="5"/>
        <v>24134</v>
      </c>
      <c r="BI34" s="14">
        <f t="shared" si="6"/>
        <v>69314</v>
      </c>
      <c r="BJ34" s="160" t="s">
        <v>138</v>
      </c>
    </row>
    <row r="35" spans="1:62" ht="24" customHeight="1">
      <c r="A35" s="76">
        <v>34</v>
      </c>
      <c r="B35" s="67">
        <v>51458</v>
      </c>
      <c r="C35" s="66" t="s">
        <v>75</v>
      </c>
      <c r="D35" s="51" t="s">
        <v>100</v>
      </c>
      <c r="E35" s="28">
        <v>7</v>
      </c>
      <c r="F35" s="28">
        <v>1</v>
      </c>
      <c r="G35" s="28">
        <v>1</v>
      </c>
      <c r="H35" s="29">
        <v>31</v>
      </c>
      <c r="I35" s="32">
        <v>52000</v>
      </c>
      <c r="J35" s="8">
        <v>0</v>
      </c>
      <c r="K35" s="36">
        <f t="shared" si="7"/>
        <v>17680</v>
      </c>
      <c r="L35" s="39">
        <v>1800</v>
      </c>
      <c r="M35" s="37">
        <f t="shared" si="0"/>
        <v>612</v>
      </c>
      <c r="N35" s="39">
        <v>0</v>
      </c>
      <c r="O35" s="37">
        <f t="shared" si="10"/>
        <v>9755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14">
        <f t="shared" si="1"/>
        <v>81847</v>
      </c>
      <c r="AD35" s="46">
        <v>2000</v>
      </c>
      <c r="AE35" s="9">
        <v>0</v>
      </c>
      <c r="AF35" s="16">
        <v>0</v>
      </c>
      <c r="AG35" s="15">
        <v>0</v>
      </c>
      <c r="AH35" s="99">
        <v>7395</v>
      </c>
      <c r="AI35" s="20">
        <f t="shared" si="2"/>
        <v>9755</v>
      </c>
      <c r="AJ35" s="13">
        <v>0</v>
      </c>
      <c r="AK35" s="13">
        <v>0</v>
      </c>
      <c r="AL35" s="9">
        <v>0</v>
      </c>
      <c r="AM35" s="13">
        <v>0</v>
      </c>
      <c r="AN35" s="9">
        <v>0</v>
      </c>
      <c r="AO35" s="13">
        <v>0</v>
      </c>
      <c r="AP35" s="13">
        <v>0</v>
      </c>
      <c r="AQ35" s="39">
        <v>0</v>
      </c>
      <c r="AR35" s="39">
        <v>0</v>
      </c>
      <c r="AS35" s="39">
        <v>0</v>
      </c>
      <c r="AT35" s="13">
        <v>0</v>
      </c>
      <c r="AU35" s="21">
        <f t="shared" si="3"/>
        <v>0</v>
      </c>
      <c r="AV35" s="13">
        <v>0</v>
      </c>
      <c r="AW35" s="9">
        <v>0</v>
      </c>
      <c r="AX35" s="13">
        <v>0</v>
      </c>
      <c r="AY35" s="9">
        <v>0</v>
      </c>
      <c r="AZ35" s="39">
        <v>60</v>
      </c>
      <c r="BA35" s="22">
        <f t="shared" si="4"/>
        <v>0</v>
      </c>
      <c r="BB35" s="13">
        <v>0</v>
      </c>
      <c r="BC35" s="39">
        <v>560</v>
      </c>
      <c r="BD35" s="39">
        <v>26</v>
      </c>
      <c r="BE35" s="39">
        <v>0</v>
      </c>
      <c r="BF35" s="39">
        <v>0</v>
      </c>
      <c r="BG35" s="162">
        <v>0</v>
      </c>
      <c r="BH35" s="14">
        <f t="shared" si="5"/>
        <v>19796</v>
      </c>
      <c r="BI35" s="14">
        <f t="shared" si="6"/>
        <v>62051</v>
      </c>
      <c r="BJ35" s="160" t="s">
        <v>139</v>
      </c>
    </row>
    <row r="36" spans="1:62" ht="20.25" customHeight="1">
      <c r="A36" s="76">
        <v>35</v>
      </c>
      <c r="B36" s="67">
        <v>46073</v>
      </c>
      <c r="C36" s="88" t="s">
        <v>76</v>
      </c>
      <c r="D36" s="89" t="s">
        <v>101</v>
      </c>
      <c r="E36" s="26">
        <v>7</v>
      </c>
      <c r="F36" s="26">
        <v>1</v>
      </c>
      <c r="G36" s="26">
        <v>1</v>
      </c>
      <c r="H36" s="29">
        <v>31</v>
      </c>
      <c r="I36" s="35">
        <v>52000</v>
      </c>
      <c r="J36" s="90">
        <v>0</v>
      </c>
      <c r="K36" s="36">
        <f t="shared" si="7"/>
        <v>17680</v>
      </c>
      <c r="L36" s="42">
        <v>1800</v>
      </c>
      <c r="M36" s="37">
        <f t="shared" si="0"/>
        <v>612</v>
      </c>
      <c r="N36" s="37">
        <f>ROUND((I36*0.09),0)</f>
        <v>4680</v>
      </c>
      <c r="O36" s="37">
        <f t="shared" si="10"/>
        <v>9755</v>
      </c>
      <c r="P36" s="90">
        <v>0</v>
      </c>
      <c r="Q36" s="90">
        <v>0</v>
      </c>
      <c r="R36" s="90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14">
        <f t="shared" si="1"/>
        <v>86527</v>
      </c>
      <c r="AD36" s="46">
        <v>8000</v>
      </c>
      <c r="AE36" s="9">
        <v>0</v>
      </c>
      <c r="AF36" s="16">
        <v>0</v>
      </c>
      <c r="AG36" s="15">
        <v>0</v>
      </c>
      <c r="AH36" s="99">
        <f t="shared" si="11"/>
        <v>6968</v>
      </c>
      <c r="AI36" s="20">
        <f t="shared" si="2"/>
        <v>9755</v>
      </c>
      <c r="AJ36" s="13">
        <v>0</v>
      </c>
      <c r="AK36" s="13">
        <v>0</v>
      </c>
      <c r="AL36" s="9">
        <v>0</v>
      </c>
      <c r="AM36" s="13">
        <v>0</v>
      </c>
      <c r="AN36" s="9">
        <v>0</v>
      </c>
      <c r="AO36" s="13">
        <v>0</v>
      </c>
      <c r="AP36" s="13">
        <v>0</v>
      </c>
      <c r="AQ36" s="39">
        <v>0</v>
      </c>
      <c r="AR36" s="39">
        <v>0</v>
      </c>
      <c r="AS36" s="39">
        <v>0</v>
      </c>
      <c r="AT36" s="13">
        <v>0</v>
      </c>
      <c r="AU36" s="21">
        <f t="shared" si="3"/>
        <v>0</v>
      </c>
      <c r="AV36" s="13">
        <v>0</v>
      </c>
      <c r="AW36" s="9">
        <v>0</v>
      </c>
      <c r="AX36" s="13">
        <v>0</v>
      </c>
      <c r="AY36" s="9">
        <v>0</v>
      </c>
      <c r="AZ36" s="39">
        <v>60</v>
      </c>
      <c r="BA36" s="22">
        <f t="shared" si="4"/>
        <v>0</v>
      </c>
      <c r="BB36" s="13">
        <v>0</v>
      </c>
      <c r="BC36" s="39">
        <v>0</v>
      </c>
      <c r="BD36" s="39">
        <v>0</v>
      </c>
      <c r="BE36" s="39">
        <v>0</v>
      </c>
      <c r="BF36" s="39">
        <v>0</v>
      </c>
      <c r="BG36" s="56">
        <v>0</v>
      </c>
      <c r="BH36" s="14">
        <f t="shared" si="5"/>
        <v>24783</v>
      </c>
      <c r="BI36" s="14">
        <f t="shared" si="6"/>
        <v>61744</v>
      </c>
      <c r="BJ36" s="87"/>
    </row>
    <row r="37" spans="1:62" ht="20.25" customHeight="1">
      <c r="A37" s="76">
        <v>36</v>
      </c>
      <c r="B37" s="79">
        <v>57026</v>
      </c>
      <c r="C37" s="71" t="s">
        <v>121</v>
      </c>
      <c r="D37" s="57" t="s">
        <v>100</v>
      </c>
      <c r="E37" s="25">
        <v>6</v>
      </c>
      <c r="F37" s="25">
        <v>1</v>
      </c>
      <c r="G37" s="25">
        <v>1</v>
      </c>
      <c r="H37" s="29">
        <v>31</v>
      </c>
      <c r="I37" s="92">
        <v>44900</v>
      </c>
      <c r="J37" s="92">
        <v>0</v>
      </c>
      <c r="K37" s="36">
        <f t="shared" si="7"/>
        <v>15266</v>
      </c>
      <c r="L37" s="93">
        <v>1800</v>
      </c>
      <c r="M37" s="37">
        <f t="shared" si="0"/>
        <v>612</v>
      </c>
      <c r="N37" s="37">
        <f>ROUND((I37*0.09),0)</f>
        <v>4041</v>
      </c>
      <c r="O37" s="37">
        <f t="shared" si="10"/>
        <v>8423</v>
      </c>
      <c r="P37" s="92">
        <v>0</v>
      </c>
      <c r="Q37" s="92">
        <v>0</v>
      </c>
      <c r="R37" s="92">
        <v>0</v>
      </c>
      <c r="S37" s="33">
        <v>0</v>
      </c>
      <c r="T37" s="33">
        <v>0</v>
      </c>
      <c r="U37" s="33">
        <v>0</v>
      </c>
      <c r="V37" s="33">
        <v>0</v>
      </c>
      <c r="W37" s="33">
        <v>0</v>
      </c>
      <c r="X37" s="33">
        <v>0</v>
      </c>
      <c r="Y37" s="33">
        <v>0</v>
      </c>
      <c r="Z37" s="33">
        <v>0</v>
      </c>
      <c r="AA37" s="33">
        <v>0</v>
      </c>
      <c r="AB37" s="8">
        <v>0</v>
      </c>
      <c r="AC37" s="58">
        <f>SUM(I37:AB37)</f>
        <v>75042</v>
      </c>
      <c r="AD37" s="46">
        <v>1500</v>
      </c>
      <c r="AE37" s="59">
        <v>0</v>
      </c>
      <c r="AF37" s="60">
        <v>0</v>
      </c>
      <c r="AG37" s="61">
        <v>0</v>
      </c>
      <c r="AH37" s="99">
        <f t="shared" si="11"/>
        <v>6017</v>
      </c>
      <c r="AI37" s="77">
        <f>O37</f>
        <v>8423</v>
      </c>
      <c r="AJ37" s="62">
        <v>0</v>
      </c>
      <c r="AK37" s="62">
        <v>0</v>
      </c>
      <c r="AL37" s="59">
        <v>0</v>
      </c>
      <c r="AM37" s="62">
        <v>0</v>
      </c>
      <c r="AN37" s="59">
        <v>0</v>
      </c>
      <c r="AO37" s="13">
        <v>0</v>
      </c>
      <c r="AP37" s="62">
        <v>0</v>
      </c>
      <c r="AQ37" s="41">
        <v>0</v>
      </c>
      <c r="AR37" s="41">
        <v>0</v>
      </c>
      <c r="AS37" s="41">
        <v>0</v>
      </c>
      <c r="AT37" s="62">
        <v>0</v>
      </c>
      <c r="AU37" s="63">
        <f>P37</f>
        <v>0</v>
      </c>
      <c r="AV37" s="62">
        <v>0</v>
      </c>
      <c r="AW37" s="59">
        <v>0</v>
      </c>
      <c r="AX37" s="62">
        <v>0</v>
      </c>
      <c r="AY37" s="59">
        <v>0</v>
      </c>
      <c r="AZ37" s="41">
        <v>60</v>
      </c>
      <c r="BA37" s="64">
        <f>Z37</f>
        <v>0</v>
      </c>
      <c r="BB37" s="62">
        <v>0</v>
      </c>
      <c r="BC37" s="41">
        <v>0</v>
      </c>
      <c r="BD37" s="41">
        <v>0</v>
      </c>
      <c r="BE37" s="39">
        <v>0</v>
      </c>
      <c r="BF37" s="41">
        <v>0</v>
      </c>
      <c r="BG37" s="56">
        <v>0</v>
      </c>
      <c r="BH37" s="58">
        <f>SUM(AD37:BG37)</f>
        <v>16000</v>
      </c>
      <c r="BI37" s="58">
        <f>SUM(AC37-BH37)</f>
        <v>59042</v>
      </c>
      <c r="BJ37" s="87"/>
    </row>
    <row r="38" spans="1:62" ht="20.25" customHeight="1">
      <c r="A38" s="76">
        <v>37</v>
      </c>
      <c r="B38" s="102">
        <v>58286</v>
      </c>
      <c r="C38" s="103" t="s">
        <v>120</v>
      </c>
      <c r="D38" s="104" t="s">
        <v>100</v>
      </c>
      <c r="E38" s="86">
        <v>6</v>
      </c>
      <c r="F38" s="86">
        <v>1</v>
      </c>
      <c r="G38" s="86">
        <v>1</v>
      </c>
      <c r="H38" s="29">
        <v>31</v>
      </c>
      <c r="I38" s="92">
        <v>43600</v>
      </c>
      <c r="J38" s="92">
        <v>0</v>
      </c>
      <c r="K38" s="36">
        <f t="shared" si="7"/>
        <v>14824</v>
      </c>
      <c r="L38" s="105">
        <v>0</v>
      </c>
      <c r="M38" s="37">
        <f t="shared" si="0"/>
        <v>0</v>
      </c>
      <c r="N38" s="43">
        <v>0</v>
      </c>
      <c r="O38" s="43">
        <f t="shared" si="10"/>
        <v>8179</v>
      </c>
      <c r="P38" s="92">
        <v>0</v>
      </c>
      <c r="Q38" s="92">
        <v>0</v>
      </c>
      <c r="R38" s="92">
        <v>0</v>
      </c>
      <c r="S38" s="92">
        <v>0</v>
      </c>
      <c r="T38" s="92">
        <v>0</v>
      </c>
      <c r="U38" s="92">
        <v>0</v>
      </c>
      <c r="V38" s="92">
        <v>0</v>
      </c>
      <c r="W38" s="92">
        <v>0</v>
      </c>
      <c r="X38" s="92">
        <v>0</v>
      </c>
      <c r="Y38" s="92">
        <v>0</v>
      </c>
      <c r="Z38" s="92">
        <v>0</v>
      </c>
      <c r="AA38" s="92">
        <v>0</v>
      </c>
      <c r="AB38" s="8">
        <v>0</v>
      </c>
      <c r="AC38" s="106">
        <f>SUM(I38:AB38)</f>
        <v>66603</v>
      </c>
      <c r="AD38" s="107">
        <v>1500</v>
      </c>
      <c r="AE38" s="108">
        <v>0</v>
      </c>
      <c r="AF38" s="109">
        <v>0</v>
      </c>
      <c r="AG38" s="110">
        <v>0</v>
      </c>
      <c r="AH38" s="111">
        <f t="shared" si="11"/>
        <v>5842</v>
      </c>
      <c r="AI38" s="112">
        <f>O38</f>
        <v>8179</v>
      </c>
      <c r="AJ38" s="113">
        <v>0</v>
      </c>
      <c r="AK38" s="113">
        <v>0</v>
      </c>
      <c r="AL38" s="108">
        <v>0</v>
      </c>
      <c r="AM38" s="113">
        <v>0</v>
      </c>
      <c r="AN38" s="108">
        <v>0</v>
      </c>
      <c r="AO38" s="13">
        <v>0</v>
      </c>
      <c r="AP38" s="113">
        <v>0</v>
      </c>
      <c r="AQ38" s="93">
        <v>0</v>
      </c>
      <c r="AR38" s="93">
        <v>0</v>
      </c>
      <c r="AS38" s="93">
        <v>0</v>
      </c>
      <c r="AT38" s="113">
        <v>0</v>
      </c>
      <c r="AU38" s="114">
        <f>P38</f>
        <v>0</v>
      </c>
      <c r="AV38" s="113">
        <v>0</v>
      </c>
      <c r="AW38" s="108">
        <v>0</v>
      </c>
      <c r="AX38" s="113">
        <v>0</v>
      </c>
      <c r="AY38" s="108">
        <v>0</v>
      </c>
      <c r="AZ38" s="93">
        <v>60</v>
      </c>
      <c r="BA38" s="115">
        <f>Z38</f>
        <v>0</v>
      </c>
      <c r="BB38" s="113">
        <v>0</v>
      </c>
      <c r="BC38" s="93">
        <v>180</v>
      </c>
      <c r="BD38" s="93">
        <v>26</v>
      </c>
      <c r="BE38" s="42">
        <v>0</v>
      </c>
      <c r="BF38" s="93">
        <v>0</v>
      </c>
      <c r="BG38" s="56">
        <v>0</v>
      </c>
      <c r="BH38" s="106">
        <f>SUM(AD38:BG38)</f>
        <v>15787</v>
      </c>
      <c r="BI38" s="106">
        <f>SUM(AC38-BH38)</f>
        <v>50816</v>
      </c>
      <c r="BJ38" s="116"/>
    </row>
    <row r="39" spans="1:62" ht="18" customHeight="1">
      <c r="A39" s="76">
        <v>38</v>
      </c>
      <c r="B39" s="79">
        <v>70866</v>
      </c>
      <c r="C39" s="71" t="s">
        <v>132</v>
      </c>
      <c r="D39" s="57" t="s">
        <v>100</v>
      </c>
      <c r="E39" s="25">
        <v>6</v>
      </c>
      <c r="F39" s="25">
        <v>1</v>
      </c>
      <c r="G39" s="25">
        <v>1</v>
      </c>
      <c r="H39" s="29">
        <v>31</v>
      </c>
      <c r="I39" s="33">
        <v>41100</v>
      </c>
      <c r="J39" s="33">
        <v>0</v>
      </c>
      <c r="K39" s="36">
        <f t="shared" si="7"/>
        <v>13974</v>
      </c>
      <c r="L39" s="81">
        <v>1800</v>
      </c>
      <c r="M39" s="37">
        <f t="shared" si="0"/>
        <v>612</v>
      </c>
      <c r="N39" s="120">
        <f>ROUND((I39*0.09),0)</f>
        <v>3699</v>
      </c>
      <c r="O39" s="120">
        <f>ROUND((I39+J39+K39)*0.14,0)</f>
        <v>7710</v>
      </c>
      <c r="P39" s="33">
        <v>0</v>
      </c>
      <c r="Q39" s="33">
        <v>0</v>
      </c>
      <c r="R39" s="33">
        <v>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33">
        <v>0</v>
      </c>
      <c r="AA39" s="33">
        <v>0</v>
      </c>
      <c r="AB39" s="8">
        <v>0</v>
      </c>
      <c r="AC39" s="58">
        <f>SUM(I39:AB39)</f>
        <v>68895</v>
      </c>
      <c r="AD39" s="121">
        <v>1500</v>
      </c>
      <c r="AE39" s="59">
        <v>0</v>
      </c>
      <c r="AF39" s="60">
        <v>0</v>
      </c>
      <c r="AG39" s="61">
        <v>0</v>
      </c>
      <c r="AH39" s="122">
        <f>ROUND((I39+J39+K39)*0.1,0)</f>
        <v>5507</v>
      </c>
      <c r="AI39" s="77">
        <f>O39</f>
        <v>7710</v>
      </c>
      <c r="AJ39" s="62">
        <v>0</v>
      </c>
      <c r="AK39" s="62">
        <v>0</v>
      </c>
      <c r="AL39" s="59">
        <v>0</v>
      </c>
      <c r="AM39" s="62">
        <v>0</v>
      </c>
      <c r="AN39" s="59">
        <v>0</v>
      </c>
      <c r="AO39" s="13">
        <v>0</v>
      </c>
      <c r="AP39" s="62">
        <v>0</v>
      </c>
      <c r="AQ39" s="81">
        <v>0</v>
      </c>
      <c r="AR39" s="81">
        <v>0</v>
      </c>
      <c r="AS39" s="81">
        <v>0</v>
      </c>
      <c r="AT39" s="62">
        <v>0</v>
      </c>
      <c r="AU39" s="63">
        <f>P39</f>
        <v>0</v>
      </c>
      <c r="AV39" s="62">
        <v>0</v>
      </c>
      <c r="AW39" s="59">
        <v>0</v>
      </c>
      <c r="AX39" s="62">
        <v>0</v>
      </c>
      <c r="AY39" s="59">
        <v>0</v>
      </c>
      <c r="AZ39" s="81">
        <v>60</v>
      </c>
      <c r="BA39" s="64">
        <f>Z39</f>
        <v>0</v>
      </c>
      <c r="BB39" s="62">
        <v>0</v>
      </c>
      <c r="BC39" s="81">
        <v>0</v>
      </c>
      <c r="BD39" s="81">
        <v>0</v>
      </c>
      <c r="BE39" s="44">
        <v>0</v>
      </c>
      <c r="BF39" s="81">
        <v>0</v>
      </c>
      <c r="BG39" s="56">
        <v>0</v>
      </c>
      <c r="BH39" s="58">
        <f>SUM(AD39:BG39)</f>
        <v>14777</v>
      </c>
      <c r="BI39" s="58">
        <f>SUM(AC39-BH39)</f>
        <v>54118</v>
      </c>
      <c r="BJ39" s="84"/>
    </row>
    <row r="40" spans="1:62" ht="20.25" customHeight="1">
      <c r="A40" s="76">
        <v>39</v>
      </c>
      <c r="B40" s="134">
        <v>53901</v>
      </c>
      <c r="C40" s="69" t="s">
        <v>77</v>
      </c>
      <c r="D40" s="51" t="s">
        <v>102</v>
      </c>
      <c r="E40" s="24">
        <v>7</v>
      </c>
      <c r="F40" s="30">
        <v>1</v>
      </c>
      <c r="G40" s="24">
        <v>1</v>
      </c>
      <c r="H40" s="29">
        <v>31</v>
      </c>
      <c r="I40" s="32">
        <v>52000</v>
      </c>
      <c r="J40" s="8">
        <v>0</v>
      </c>
      <c r="K40" s="36">
        <f t="shared" si="7"/>
        <v>17680</v>
      </c>
      <c r="L40" s="44">
        <v>3600</v>
      </c>
      <c r="M40" s="37">
        <f t="shared" si="0"/>
        <v>1224</v>
      </c>
      <c r="N40" s="44">
        <v>0</v>
      </c>
      <c r="O40" s="120">
        <f t="shared" si="10"/>
        <v>9755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14">
        <f t="shared" si="1"/>
        <v>84259</v>
      </c>
      <c r="AD40" s="121">
        <v>0</v>
      </c>
      <c r="AE40" s="9">
        <v>0</v>
      </c>
      <c r="AF40" s="16">
        <v>0</v>
      </c>
      <c r="AG40" s="15">
        <v>0</v>
      </c>
      <c r="AH40" s="122">
        <f t="shared" si="11"/>
        <v>6968</v>
      </c>
      <c r="AI40" s="20">
        <f t="shared" si="2"/>
        <v>9755</v>
      </c>
      <c r="AJ40" s="13">
        <v>0</v>
      </c>
      <c r="AK40" s="13">
        <v>0</v>
      </c>
      <c r="AL40" s="9">
        <v>0</v>
      </c>
      <c r="AM40" s="13">
        <v>0</v>
      </c>
      <c r="AN40" s="9">
        <v>0</v>
      </c>
      <c r="AO40" s="13">
        <v>0</v>
      </c>
      <c r="AP40" s="13">
        <v>0</v>
      </c>
      <c r="AQ40" s="44">
        <v>0</v>
      </c>
      <c r="AR40" s="44">
        <v>0</v>
      </c>
      <c r="AS40" s="44">
        <v>0</v>
      </c>
      <c r="AT40" s="13">
        <v>0</v>
      </c>
      <c r="AU40" s="21">
        <f t="shared" si="3"/>
        <v>0</v>
      </c>
      <c r="AV40" s="13">
        <v>0</v>
      </c>
      <c r="AW40" s="9">
        <v>0</v>
      </c>
      <c r="AX40" s="13">
        <v>0</v>
      </c>
      <c r="AY40" s="9">
        <v>0</v>
      </c>
      <c r="AZ40" s="44">
        <v>60</v>
      </c>
      <c r="BA40" s="22">
        <f t="shared" si="4"/>
        <v>0</v>
      </c>
      <c r="BB40" s="13">
        <v>0</v>
      </c>
      <c r="BC40" s="44">
        <v>370</v>
      </c>
      <c r="BD40" s="44">
        <v>26</v>
      </c>
      <c r="BE40" s="44">
        <v>0</v>
      </c>
      <c r="BF40" s="44">
        <v>0</v>
      </c>
      <c r="BG40" s="56">
        <v>0</v>
      </c>
      <c r="BH40" s="14">
        <f t="shared" si="5"/>
        <v>17179</v>
      </c>
      <c r="BI40" s="14">
        <f t="shared" si="6"/>
        <v>67080</v>
      </c>
      <c r="BJ40" s="83"/>
    </row>
    <row r="41" spans="1:62" s="65" customFormat="1" ht="26.25" customHeight="1">
      <c r="A41" s="76">
        <v>40</v>
      </c>
      <c r="B41" s="123">
        <v>31886</v>
      </c>
      <c r="C41" s="124" t="s">
        <v>109</v>
      </c>
      <c r="D41" s="101" t="s">
        <v>103</v>
      </c>
      <c r="E41" s="125">
        <v>6</v>
      </c>
      <c r="F41" s="125">
        <v>1</v>
      </c>
      <c r="G41" s="125">
        <v>1</v>
      </c>
      <c r="H41" s="29">
        <v>31</v>
      </c>
      <c r="I41" s="95">
        <v>50500</v>
      </c>
      <c r="J41" s="91">
        <v>0</v>
      </c>
      <c r="K41" s="36">
        <f t="shared" si="7"/>
        <v>17170</v>
      </c>
      <c r="L41" s="94">
        <v>1800</v>
      </c>
      <c r="M41" s="37">
        <f t="shared" si="0"/>
        <v>612</v>
      </c>
      <c r="N41" s="117">
        <f>ROUND((I41*0.09),0)</f>
        <v>4545</v>
      </c>
      <c r="O41" s="94">
        <v>0</v>
      </c>
      <c r="P41" s="95">
        <v>0</v>
      </c>
      <c r="Q41" s="95">
        <v>700</v>
      </c>
      <c r="R41" s="95">
        <v>0</v>
      </c>
      <c r="S41" s="95">
        <v>0</v>
      </c>
      <c r="T41" s="95">
        <v>0</v>
      </c>
      <c r="U41" s="95">
        <v>0</v>
      </c>
      <c r="V41" s="95">
        <v>0</v>
      </c>
      <c r="W41" s="95">
        <v>0</v>
      </c>
      <c r="X41" s="95">
        <v>0</v>
      </c>
      <c r="Y41" s="95">
        <v>0</v>
      </c>
      <c r="Z41" s="95">
        <v>0</v>
      </c>
      <c r="AA41" s="95">
        <v>0</v>
      </c>
      <c r="AB41" s="8">
        <v>0</v>
      </c>
      <c r="AC41" s="126">
        <f t="shared" si="1"/>
        <v>75327</v>
      </c>
      <c r="AD41" s="118">
        <v>0</v>
      </c>
      <c r="AE41" s="127">
        <v>0</v>
      </c>
      <c r="AF41" s="128">
        <v>0</v>
      </c>
      <c r="AG41" s="129">
        <v>0</v>
      </c>
      <c r="AH41" s="153">
        <f>O41</f>
        <v>0</v>
      </c>
      <c r="AI41" s="130">
        <f t="shared" si="2"/>
        <v>0</v>
      </c>
      <c r="AJ41" s="131">
        <v>0</v>
      </c>
      <c r="AK41" s="131">
        <v>0</v>
      </c>
      <c r="AL41" s="127">
        <v>0</v>
      </c>
      <c r="AM41" s="131">
        <v>0</v>
      </c>
      <c r="AN41" s="127">
        <v>0</v>
      </c>
      <c r="AO41" s="13">
        <v>0</v>
      </c>
      <c r="AP41" s="131">
        <v>0</v>
      </c>
      <c r="AQ41" s="94">
        <v>3500</v>
      </c>
      <c r="AR41" s="94">
        <v>0</v>
      </c>
      <c r="AS41" s="94">
        <v>0</v>
      </c>
      <c r="AT41" s="131">
        <v>0</v>
      </c>
      <c r="AU41" s="132">
        <f t="shared" si="3"/>
        <v>0</v>
      </c>
      <c r="AV41" s="131">
        <v>0</v>
      </c>
      <c r="AW41" s="127">
        <v>0</v>
      </c>
      <c r="AX41" s="131">
        <v>0</v>
      </c>
      <c r="AY41" s="127">
        <v>0</v>
      </c>
      <c r="AZ41" s="94">
        <v>30</v>
      </c>
      <c r="BA41" s="133">
        <f t="shared" si="4"/>
        <v>0</v>
      </c>
      <c r="BB41" s="131">
        <v>0</v>
      </c>
      <c r="BC41" s="94">
        <v>0</v>
      </c>
      <c r="BD41" s="94">
        <v>0</v>
      </c>
      <c r="BE41" s="119">
        <v>0</v>
      </c>
      <c r="BF41" s="94">
        <v>0</v>
      </c>
      <c r="BG41" s="56">
        <v>0</v>
      </c>
      <c r="BH41" s="126">
        <f t="shared" si="5"/>
        <v>3530</v>
      </c>
      <c r="BI41" s="126">
        <f t="shared" si="6"/>
        <v>71797</v>
      </c>
      <c r="BJ41" s="159"/>
    </row>
    <row r="42" spans="1:62" s="152" customFormat="1" ht="16.5" customHeight="1">
      <c r="A42" s="76">
        <v>41</v>
      </c>
      <c r="B42" s="137">
        <v>77534</v>
      </c>
      <c r="C42" s="138" t="s">
        <v>124</v>
      </c>
      <c r="D42" s="139" t="s">
        <v>127</v>
      </c>
      <c r="E42" s="140">
        <v>2</v>
      </c>
      <c r="F42" s="140">
        <v>1</v>
      </c>
      <c r="G42" s="140">
        <v>1</v>
      </c>
      <c r="H42" s="29">
        <v>31</v>
      </c>
      <c r="I42" s="136">
        <v>0</v>
      </c>
      <c r="J42" s="141">
        <v>0</v>
      </c>
      <c r="K42" s="36">
        <f t="shared" si="7"/>
        <v>0</v>
      </c>
      <c r="L42" s="154">
        <v>900</v>
      </c>
      <c r="M42" s="37">
        <f t="shared" si="0"/>
        <v>306</v>
      </c>
      <c r="N42" s="155">
        <v>1953</v>
      </c>
      <c r="O42" s="120">
        <f t="shared" si="10"/>
        <v>0</v>
      </c>
      <c r="P42" s="141">
        <v>0</v>
      </c>
      <c r="Q42" s="141">
        <v>0</v>
      </c>
      <c r="R42" s="141">
        <v>0</v>
      </c>
      <c r="S42" s="141">
        <v>0</v>
      </c>
      <c r="T42" s="141">
        <v>0</v>
      </c>
      <c r="U42" s="141">
        <v>0</v>
      </c>
      <c r="V42" s="141">
        <v>0</v>
      </c>
      <c r="W42" s="141">
        <v>0</v>
      </c>
      <c r="X42" s="141">
        <v>0</v>
      </c>
      <c r="Y42" s="141">
        <v>0</v>
      </c>
      <c r="Z42" s="141">
        <v>0</v>
      </c>
      <c r="AA42" s="141">
        <v>0</v>
      </c>
      <c r="AB42" s="8">
        <v>0</v>
      </c>
      <c r="AC42" s="135">
        <f>SUM(I42:AB42)</f>
        <v>3159</v>
      </c>
      <c r="AD42" s="157">
        <v>0</v>
      </c>
      <c r="AE42" s="143">
        <v>0</v>
      </c>
      <c r="AF42" s="144">
        <v>0</v>
      </c>
      <c r="AG42" s="145">
        <v>0</v>
      </c>
      <c r="AH42" s="156">
        <f t="shared" si="11"/>
        <v>0</v>
      </c>
      <c r="AI42" s="146">
        <f>O42</f>
        <v>0</v>
      </c>
      <c r="AJ42" s="147">
        <v>0</v>
      </c>
      <c r="AK42" s="147">
        <v>0</v>
      </c>
      <c r="AL42" s="143">
        <v>0</v>
      </c>
      <c r="AM42" s="147">
        <v>0</v>
      </c>
      <c r="AN42" s="143">
        <v>0</v>
      </c>
      <c r="AO42" s="13">
        <v>0</v>
      </c>
      <c r="AP42" s="147">
        <v>0</v>
      </c>
      <c r="AQ42" s="142">
        <v>0</v>
      </c>
      <c r="AR42" s="142">
        <v>0</v>
      </c>
      <c r="AS42" s="142">
        <v>0</v>
      </c>
      <c r="AT42" s="147">
        <v>0</v>
      </c>
      <c r="AU42" s="148">
        <f>P42</f>
        <v>0</v>
      </c>
      <c r="AV42" s="147">
        <v>0</v>
      </c>
      <c r="AW42" s="143">
        <v>0</v>
      </c>
      <c r="AX42" s="147">
        <v>0</v>
      </c>
      <c r="AY42" s="143">
        <v>0</v>
      </c>
      <c r="AZ42" s="161">
        <v>30</v>
      </c>
      <c r="BA42" s="149">
        <f>Z42</f>
        <v>0</v>
      </c>
      <c r="BB42" s="147">
        <v>0</v>
      </c>
      <c r="BC42" s="142">
        <v>0</v>
      </c>
      <c r="BD42" s="142">
        <v>0</v>
      </c>
      <c r="BE42" s="150">
        <v>0</v>
      </c>
      <c r="BF42" s="142">
        <v>0</v>
      </c>
      <c r="BG42" s="56">
        <v>0</v>
      </c>
      <c r="BH42" s="135">
        <f>SUM(AD42:BG42)</f>
        <v>30</v>
      </c>
      <c r="BI42" s="135">
        <f>SUM(AC42-BH42)</f>
        <v>3129</v>
      </c>
      <c r="BJ42" s="151" t="s">
        <v>135</v>
      </c>
    </row>
    <row r="43" spans="1:62" ht="20.25" customHeight="1">
      <c r="A43" s="76">
        <v>42</v>
      </c>
      <c r="B43" s="67">
        <v>32310</v>
      </c>
      <c r="C43" s="66" t="s">
        <v>78</v>
      </c>
      <c r="D43" s="51" t="s">
        <v>104</v>
      </c>
      <c r="E43" s="28">
        <v>4</v>
      </c>
      <c r="F43" s="28">
        <v>1</v>
      </c>
      <c r="G43" s="28">
        <v>1</v>
      </c>
      <c r="H43" s="29">
        <v>31</v>
      </c>
      <c r="I43" s="32">
        <v>39800</v>
      </c>
      <c r="J43" s="8">
        <v>0</v>
      </c>
      <c r="K43" s="36">
        <f t="shared" si="7"/>
        <v>13532</v>
      </c>
      <c r="L43" s="39">
        <v>1800</v>
      </c>
      <c r="M43" s="37">
        <f t="shared" si="0"/>
        <v>612</v>
      </c>
      <c r="N43" s="37">
        <f>ROUND((I43*0.09),0)</f>
        <v>3582</v>
      </c>
      <c r="O43" s="39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14">
        <f t="shared" si="1"/>
        <v>59326</v>
      </c>
      <c r="AD43" s="46">
        <v>0</v>
      </c>
      <c r="AE43" s="9">
        <v>0</v>
      </c>
      <c r="AF43" s="16">
        <v>0</v>
      </c>
      <c r="AG43" s="15">
        <v>0</v>
      </c>
      <c r="AH43" s="20">
        <f>O43</f>
        <v>0</v>
      </c>
      <c r="AI43" s="20">
        <f t="shared" si="2"/>
        <v>0</v>
      </c>
      <c r="AJ43" s="13">
        <v>0</v>
      </c>
      <c r="AK43" s="13">
        <v>0</v>
      </c>
      <c r="AL43" s="9">
        <v>0</v>
      </c>
      <c r="AM43" s="13">
        <v>0</v>
      </c>
      <c r="AN43" s="9">
        <v>0</v>
      </c>
      <c r="AO43" s="13">
        <v>0</v>
      </c>
      <c r="AP43" s="13">
        <v>0</v>
      </c>
      <c r="AQ43" s="39">
        <v>15000</v>
      </c>
      <c r="AR43" s="39">
        <v>0</v>
      </c>
      <c r="AS43" s="39">
        <v>0</v>
      </c>
      <c r="AT43" s="13">
        <v>0</v>
      </c>
      <c r="AU43" s="21">
        <f t="shared" si="3"/>
        <v>0</v>
      </c>
      <c r="AV43" s="13">
        <v>0</v>
      </c>
      <c r="AW43" s="9">
        <v>0</v>
      </c>
      <c r="AX43" s="13">
        <v>0</v>
      </c>
      <c r="AY43" s="9">
        <v>0</v>
      </c>
      <c r="AZ43" s="39">
        <v>30</v>
      </c>
      <c r="BA43" s="22">
        <f t="shared" si="4"/>
        <v>0</v>
      </c>
      <c r="BB43" s="13">
        <v>0</v>
      </c>
      <c r="BC43" s="39">
        <v>0</v>
      </c>
      <c r="BD43" s="39">
        <v>0</v>
      </c>
      <c r="BE43" s="39">
        <v>0</v>
      </c>
      <c r="BF43" s="39">
        <v>0</v>
      </c>
      <c r="BG43" s="56">
        <v>0</v>
      </c>
      <c r="BH43" s="14">
        <f t="shared" si="5"/>
        <v>15030</v>
      </c>
      <c r="BI43" s="14">
        <f t="shared" si="6"/>
        <v>44296</v>
      </c>
      <c r="BJ43" s="87"/>
    </row>
    <row r="44" spans="1:62" ht="20.25" customHeight="1">
      <c r="A44" s="76">
        <v>43</v>
      </c>
      <c r="B44" s="67">
        <v>32306</v>
      </c>
      <c r="C44" s="66" t="s">
        <v>79</v>
      </c>
      <c r="D44" s="51" t="s">
        <v>104</v>
      </c>
      <c r="E44" s="28">
        <v>4</v>
      </c>
      <c r="F44" s="28">
        <v>1</v>
      </c>
      <c r="G44" s="28">
        <v>1</v>
      </c>
      <c r="H44" s="29">
        <v>31</v>
      </c>
      <c r="I44" s="32">
        <v>39800</v>
      </c>
      <c r="J44" s="8">
        <v>0</v>
      </c>
      <c r="K44" s="36">
        <f t="shared" si="7"/>
        <v>13532</v>
      </c>
      <c r="L44" s="39">
        <v>1800</v>
      </c>
      <c r="M44" s="37">
        <f t="shared" si="0"/>
        <v>612</v>
      </c>
      <c r="N44" s="39">
        <v>0</v>
      </c>
      <c r="O44" s="39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14">
        <f t="shared" si="1"/>
        <v>55744</v>
      </c>
      <c r="AD44" s="46">
        <v>0</v>
      </c>
      <c r="AE44" s="9">
        <v>0</v>
      </c>
      <c r="AF44" s="16">
        <v>0</v>
      </c>
      <c r="AG44" s="15">
        <v>0</v>
      </c>
      <c r="AH44" s="20">
        <f>O44</f>
        <v>0</v>
      </c>
      <c r="AI44" s="20">
        <f t="shared" si="2"/>
        <v>0</v>
      </c>
      <c r="AJ44" s="13">
        <v>0</v>
      </c>
      <c r="AK44" s="13">
        <v>0</v>
      </c>
      <c r="AL44" s="9">
        <v>0</v>
      </c>
      <c r="AM44" s="13">
        <v>0</v>
      </c>
      <c r="AN44" s="9">
        <v>0</v>
      </c>
      <c r="AO44" s="13">
        <v>0</v>
      </c>
      <c r="AP44" s="13">
        <v>0</v>
      </c>
      <c r="AQ44" s="39">
        <v>8000</v>
      </c>
      <c r="AR44" s="39">
        <v>5000</v>
      </c>
      <c r="AS44" s="47" t="s">
        <v>133</v>
      </c>
      <c r="AT44" s="13">
        <v>0</v>
      </c>
      <c r="AU44" s="21">
        <f t="shared" si="3"/>
        <v>0</v>
      </c>
      <c r="AV44" s="13">
        <v>0</v>
      </c>
      <c r="AW44" s="9">
        <v>0</v>
      </c>
      <c r="AX44" s="13">
        <v>0</v>
      </c>
      <c r="AY44" s="9">
        <v>0</v>
      </c>
      <c r="AZ44" s="39">
        <v>30</v>
      </c>
      <c r="BA44" s="22">
        <f t="shared" si="4"/>
        <v>0</v>
      </c>
      <c r="BB44" s="13">
        <v>0</v>
      </c>
      <c r="BC44" s="39">
        <v>370</v>
      </c>
      <c r="BD44" s="39">
        <v>26</v>
      </c>
      <c r="BE44" s="39">
        <v>0</v>
      </c>
      <c r="BF44" s="39">
        <v>0</v>
      </c>
      <c r="BG44" s="56">
        <v>0</v>
      </c>
      <c r="BH44" s="14">
        <f t="shared" si="5"/>
        <v>13426</v>
      </c>
      <c r="BI44" s="14">
        <f t="shared" si="6"/>
        <v>42318</v>
      </c>
      <c r="BJ44" s="83"/>
    </row>
    <row r="45" spans="1:62" ht="20.25" customHeight="1">
      <c r="A45" s="76">
        <v>44</v>
      </c>
      <c r="B45" s="67">
        <v>32304</v>
      </c>
      <c r="C45" s="66" t="s">
        <v>80</v>
      </c>
      <c r="D45" s="51" t="s">
        <v>104</v>
      </c>
      <c r="E45" s="28">
        <v>3</v>
      </c>
      <c r="F45" s="28">
        <v>1</v>
      </c>
      <c r="G45" s="28">
        <v>1</v>
      </c>
      <c r="H45" s="29">
        <v>31</v>
      </c>
      <c r="I45" s="32">
        <v>38300</v>
      </c>
      <c r="J45" s="8">
        <v>0</v>
      </c>
      <c r="K45" s="36">
        <f t="shared" si="7"/>
        <v>13022</v>
      </c>
      <c r="L45" s="39">
        <v>1800</v>
      </c>
      <c r="M45" s="37">
        <f t="shared" si="0"/>
        <v>612</v>
      </c>
      <c r="N45" s="37">
        <f>ROUND((I45*0.09),0)</f>
        <v>3447</v>
      </c>
      <c r="O45" s="39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14">
        <f t="shared" si="1"/>
        <v>57181</v>
      </c>
      <c r="AD45" s="46">
        <v>0</v>
      </c>
      <c r="AE45" s="9">
        <v>0</v>
      </c>
      <c r="AF45" s="16">
        <v>0</v>
      </c>
      <c r="AG45" s="15">
        <v>0</v>
      </c>
      <c r="AH45" s="20">
        <f>O45</f>
        <v>0</v>
      </c>
      <c r="AI45" s="20">
        <f t="shared" si="2"/>
        <v>0</v>
      </c>
      <c r="AJ45" s="13">
        <v>0</v>
      </c>
      <c r="AK45" s="13">
        <v>0</v>
      </c>
      <c r="AL45" s="9">
        <v>0</v>
      </c>
      <c r="AM45" s="13">
        <v>0</v>
      </c>
      <c r="AN45" s="9">
        <v>0</v>
      </c>
      <c r="AO45" s="13">
        <v>0</v>
      </c>
      <c r="AP45" s="13">
        <v>0</v>
      </c>
      <c r="AQ45" s="39">
        <v>13000</v>
      </c>
      <c r="AR45" s="39">
        <v>0</v>
      </c>
      <c r="AS45" s="39">
        <v>0</v>
      </c>
      <c r="AT45" s="13">
        <v>0</v>
      </c>
      <c r="AU45" s="21">
        <f t="shared" si="3"/>
        <v>0</v>
      </c>
      <c r="AV45" s="13">
        <v>0</v>
      </c>
      <c r="AW45" s="9">
        <v>0</v>
      </c>
      <c r="AX45" s="13">
        <v>0</v>
      </c>
      <c r="AY45" s="9">
        <v>0</v>
      </c>
      <c r="AZ45" s="39">
        <v>30</v>
      </c>
      <c r="BA45" s="22">
        <f t="shared" si="4"/>
        <v>0</v>
      </c>
      <c r="BB45" s="13">
        <v>0</v>
      </c>
      <c r="BC45" s="39">
        <v>0</v>
      </c>
      <c r="BD45" s="39">
        <v>0</v>
      </c>
      <c r="BE45" s="39">
        <v>0</v>
      </c>
      <c r="BF45" s="39">
        <v>0</v>
      </c>
      <c r="BG45" s="56">
        <v>0</v>
      </c>
      <c r="BH45" s="14">
        <f t="shared" si="5"/>
        <v>13030</v>
      </c>
      <c r="BI45" s="14">
        <f t="shared" si="6"/>
        <v>44151</v>
      </c>
      <c r="BJ45" s="87"/>
    </row>
    <row r="46" spans="1:62" ht="20.25" customHeight="1">
      <c r="A46" s="76">
        <v>45</v>
      </c>
      <c r="B46" s="67">
        <v>26527</v>
      </c>
      <c r="C46" s="66" t="s">
        <v>81</v>
      </c>
      <c r="D46" s="51" t="s">
        <v>104</v>
      </c>
      <c r="E46" s="28">
        <v>3</v>
      </c>
      <c r="F46" s="28">
        <v>1</v>
      </c>
      <c r="G46" s="28">
        <v>1</v>
      </c>
      <c r="H46" s="29">
        <v>31</v>
      </c>
      <c r="I46" s="32">
        <v>37200</v>
      </c>
      <c r="J46" s="8">
        <v>0</v>
      </c>
      <c r="K46" s="36">
        <f t="shared" si="7"/>
        <v>12648</v>
      </c>
      <c r="L46" s="39">
        <v>1800</v>
      </c>
      <c r="M46" s="37">
        <f t="shared" si="0"/>
        <v>612</v>
      </c>
      <c r="N46" s="37">
        <v>0</v>
      </c>
      <c r="O46" s="39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14">
        <f t="shared" si="1"/>
        <v>52260</v>
      </c>
      <c r="AD46" s="46">
        <v>0</v>
      </c>
      <c r="AE46" s="9">
        <v>0</v>
      </c>
      <c r="AF46" s="16">
        <v>0</v>
      </c>
      <c r="AG46" s="15">
        <v>0</v>
      </c>
      <c r="AH46" s="20">
        <f>O46</f>
        <v>0</v>
      </c>
      <c r="AI46" s="20">
        <f t="shared" si="2"/>
        <v>0</v>
      </c>
      <c r="AJ46" s="13">
        <v>0</v>
      </c>
      <c r="AK46" s="13">
        <v>0</v>
      </c>
      <c r="AL46" s="9">
        <v>0</v>
      </c>
      <c r="AM46" s="13">
        <v>0</v>
      </c>
      <c r="AN46" s="9">
        <v>0</v>
      </c>
      <c r="AO46" s="13">
        <v>0</v>
      </c>
      <c r="AP46" s="13">
        <v>0</v>
      </c>
      <c r="AQ46" s="39">
        <v>3000</v>
      </c>
      <c r="AR46" s="39">
        <v>0</v>
      </c>
      <c r="AS46" s="39">
        <v>0</v>
      </c>
      <c r="AT46" s="13">
        <v>0</v>
      </c>
      <c r="AU46" s="21">
        <f t="shared" si="3"/>
        <v>0</v>
      </c>
      <c r="AV46" s="13">
        <v>0</v>
      </c>
      <c r="AW46" s="9">
        <v>0</v>
      </c>
      <c r="AX46" s="13">
        <v>0</v>
      </c>
      <c r="AY46" s="9">
        <v>0</v>
      </c>
      <c r="AZ46" s="39">
        <v>30</v>
      </c>
      <c r="BA46" s="22">
        <f t="shared" si="4"/>
        <v>0</v>
      </c>
      <c r="BB46" s="13">
        <v>0</v>
      </c>
      <c r="BC46" s="39">
        <v>370</v>
      </c>
      <c r="BD46" s="39">
        <v>26</v>
      </c>
      <c r="BE46" s="39">
        <v>0</v>
      </c>
      <c r="BF46" s="39">
        <v>0</v>
      </c>
      <c r="BG46" s="56">
        <v>0</v>
      </c>
      <c r="BH46" s="14">
        <f t="shared" si="5"/>
        <v>3426</v>
      </c>
      <c r="BI46" s="14">
        <f t="shared" si="6"/>
        <v>48834</v>
      </c>
      <c r="BJ46" s="87"/>
    </row>
    <row r="47" spans="1:62" ht="20.25" customHeight="1">
      <c r="A47" s="76">
        <v>46</v>
      </c>
      <c r="B47" s="67">
        <v>48749</v>
      </c>
      <c r="C47" s="68" t="s">
        <v>82</v>
      </c>
      <c r="D47" s="51" t="s">
        <v>104</v>
      </c>
      <c r="E47" s="23">
        <v>1</v>
      </c>
      <c r="F47" s="23">
        <v>2</v>
      </c>
      <c r="G47" s="23">
        <v>1</v>
      </c>
      <c r="H47" s="29">
        <v>31</v>
      </c>
      <c r="I47" s="35">
        <v>24200</v>
      </c>
      <c r="J47" s="8">
        <v>0</v>
      </c>
      <c r="K47" s="36">
        <f t="shared" si="7"/>
        <v>8228</v>
      </c>
      <c r="L47" s="42">
        <v>900</v>
      </c>
      <c r="M47" s="37">
        <f t="shared" si="0"/>
        <v>306</v>
      </c>
      <c r="N47" s="43">
        <v>0</v>
      </c>
      <c r="O47" s="37">
        <f>ROUND((I47+J47+K47)*0.14,0)</f>
        <v>4540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14">
        <f t="shared" si="1"/>
        <v>38174</v>
      </c>
      <c r="AD47" s="46">
        <v>0</v>
      </c>
      <c r="AE47" s="9">
        <v>0</v>
      </c>
      <c r="AF47" s="16">
        <v>0</v>
      </c>
      <c r="AG47" s="15">
        <v>0</v>
      </c>
      <c r="AH47" s="99">
        <f>ROUND((I47+J47+K47)*0.1,0)</f>
        <v>3243</v>
      </c>
      <c r="AI47" s="20">
        <f t="shared" si="2"/>
        <v>4540</v>
      </c>
      <c r="AJ47" s="13">
        <v>0</v>
      </c>
      <c r="AK47" s="13">
        <v>0</v>
      </c>
      <c r="AL47" s="9">
        <v>0</v>
      </c>
      <c r="AM47" s="13">
        <v>0</v>
      </c>
      <c r="AN47" s="9">
        <v>0</v>
      </c>
      <c r="AO47" s="13">
        <v>0</v>
      </c>
      <c r="AP47" s="13">
        <v>0</v>
      </c>
      <c r="AQ47" s="42">
        <v>0</v>
      </c>
      <c r="AR47" s="42">
        <v>0</v>
      </c>
      <c r="AS47" s="42">
        <v>0</v>
      </c>
      <c r="AT47" s="13">
        <v>0</v>
      </c>
      <c r="AU47" s="21">
        <f t="shared" si="3"/>
        <v>0</v>
      </c>
      <c r="AV47" s="13">
        <v>0</v>
      </c>
      <c r="AW47" s="9">
        <v>0</v>
      </c>
      <c r="AX47" s="13">
        <v>0</v>
      </c>
      <c r="AY47" s="9">
        <v>0</v>
      </c>
      <c r="AZ47" s="42">
        <v>30</v>
      </c>
      <c r="BA47" s="22">
        <f t="shared" si="4"/>
        <v>0</v>
      </c>
      <c r="BB47" s="13">
        <v>0</v>
      </c>
      <c r="BC47" s="42">
        <v>180</v>
      </c>
      <c r="BD47" s="42">
        <v>26</v>
      </c>
      <c r="BE47" s="39">
        <v>0</v>
      </c>
      <c r="BF47" s="42">
        <v>0</v>
      </c>
      <c r="BG47" s="56">
        <v>0</v>
      </c>
      <c r="BH47" s="14">
        <f t="shared" si="5"/>
        <v>8019</v>
      </c>
      <c r="BI47" s="14">
        <f t="shared" si="6"/>
        <v>30155</v>
      </c>
      <c r="BJ47" s="87"/>
    </row>
    <row r="48" spans="1:62" ht="25.5" customHeight="1">
      <c r="A48" s="76">
        <v>47</v>
      </c>
      <c r="B48" s="67">
        <v>32305</v>
      </c>
      <c r="C48" s="75" t="s">
        <v>122</v>
      </c>
      <c r="D48" s="51" t="s">
        <v>104</v>
      </c>
      <c r="E48" s="24">
        <v>3</v>
      </c>
      <c r="F48" s="24">
        <v>1</v>
      </c>
      <c r="G48" s="24">
        <v>1</v>
      </c>
      <c r="H48" s="29">
        <v>31</v>
      </c>
      <c r="I48" s="32">
        <v>37200</v>
      </c>
      <c r="J48" s="8">
        <v>0</v>
      </c>
      <c r="K48" s="36">
        <f t="shared" si="7"/>
        <v>12648</v>
      </c>
      <c r="L48" s="44">
        <v>1800</v>
      </c>
      <c r="M48" s="37">
        <f t="shared" si="0"/>
        <v>612</v>
      </c>
      <c r="N48" s="37">
        <f>ROUND((I48*0.09),0)</f>
        <v>3348</v>
      </c>
      <c r="O48" s="44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14">
        <f t="shared" si="1"/>
        <v>55608</v>
      </c>
      <c r="AD48" s="46">
        <v>0</v>
      </c>
      <c r="AE48" s="9">
        <v>0</v>
      </c>
      <c r="AF48" s="16">
        <v>0</v>
      </c>
      <c r="AG48" s="15">
        <v>0</v>
      </c>
      <c r="AH48" s="20">
        <f>O48</f>
        <v>0</v>
      </c>
      <c r="AI48" s="20">
        <f t="shared" si="2"/>
        <v>0</v>
      </c>
      <c r="AJ48" s="13">
        <v>0</v>
      </c>
      <c r="AK48" s="13">
        <v>0</v>
      </c>
      <c r="AL48" s="9">
        <v>0</v>
      </c>
      <c r="AM48" s="13">
        <v>0</v>
      </c>
      <c r="AN48" s="9">
        <v>0</v>
      </c>
      <c r="AO48" s="13">
        <v>0</v>
      </c>
      <c r="AP48" s="13">
        <v>0</v>
      </c>
      <c r="AQ48" s="44">
        <v>10000</v>
      </c>
      <c r="AR48" s="44">
        <v>5000</v>
      </c>
      <c r="AS48" s="158" t="s">
        <v>134</v>
      </c>
      <c r="AT48" s="13">
        <v>0</v>
      </c>
      <c r="AU48" s="21">
        <f t="shared" si="3"/>
        <v>0</v>
      </c>
      <c r="AV48" s="13">
        <v>0</v>
      </c>
      <c r="AW48" s="9">
        <v>0</v>
      </c>
      <c r="AX48" s="13">
        <v>0</v>
      </c>
      <c r="AY48" s="9">
        <v>0</v>
      </c>
      <c r="AZ48" s="44">
        <v>30</v>
      </c>
      <c r="BA48" s="22">
        <f t="shared" si="4"/>
        <v>0</v>
      </c>
      <c r="BB48" s="13">
        <v>0</v>
      </c>
      <c r="BC48" s="44">
        <v>0</v>
      </c>
      <c r="BD48" s="44">
        <v>0</v>
      </c>
      <c r="BE48" s="39">
        <v>0</v>
      </c>
      <c r="BF48" s="44">
        <v>0</v>
      </c>
      <c r="BG48" s="162">
        <v>10216</v>
      </c>
      <c r="BH48" s="14">
        <f t="shared" si="5"/>
        <v>25246</v>
      </c>
      <c r="BI48" s="14">
        <f t="shared" si="6"/>
        <v>30362</v>
      </c>
      <c r="BJ48" s="160" t="s">
        <v>137</v>
      </c>
    </row>
    <row r="49" spans="1:62" s="12" customFormat="1" ht="20.25" customHeight="1">
      <c r="A49" s="11"/>
      <c r="B49" s="53"/>
      <c r="C49" s="49"/>
      <c r="D49" s="49"/>
      <c r="E49" s="11"/>
      <c r="F49" s="11"/>
      <c r="G49" s="11"/>
      <c r="H49" s="11"/>
      <c r="I49" s="10">
        <f>SUM(I2:I48)</f>
        <v>2662200</v>
      </c>
      <c r="J49" s="10">
        <f aca="true" t="shared" si="12" ref="J49:BI49">SUM(J2:J48)</f>
        <v>0</v>
      </c>
      <c r="K49" s="10">
        <f t="shared" si="12"/>
        <v>905148</v>
      </c>
      <c r="L49" s="10">
        <f t="shared" si="12"/>
        <v>100800</v>
      </c>
      <c r="M49" s="10">
        <f t="shared" si="12"/>
        <v>34272</v>
      </c>
      <c r="N49" s="10">
        <f t="shared" si="12"/>
        <v>135855</v>
      </c>
      <c r="O49" s="10">
        <f t="shared" si="12"/>
        <v>337761</v>
      </c>
      <c r="P49" s="10">
        <f t="shared" si="12"/>
        <v>0</v>
      </c>
      <c r="Q49" s="10">
        <f t="shared" si="12"/>
        <v>700</v>
      </c>
      <c r="R49" s="10">
        <f t="shared" si="12"/>
        <v>0</v>
      </c>
      <c r="S49" s="10">
        <f t="shared" si="12"/>
        <v>0</v>
      </c>
      <c r="T49" s="10">
        <f t="shared" si="12"/>
        <v>0</v>
      </c>
      <c r="U49" s="10">
        <f t="shared" si="12"/>
        <v>0</v>
      </c>
      <c r="V49" s="10">
        <f t="shared" si="12"/>
        <v>0</v>
      </c>
      <c r="W49" s="10">
        <f t="shared" si="12"/>
        <v>0</v>
      </c>
      <c r="X49" s="10">
        <f t="shared" si="12"/>
        <v>0</v>
      </c>
      <c r="Y49" s="10">
        <f t="shared" si="12"/>
        <v>0</v>
      </c>
      <c r="Z49" s="10">
        <f t="shared" si="12"/>
        <v>0</v>
      </c>
      <c r="AA49" s="10">
        <f t="shared" si="12"/>
        <v>0</v>
      </c>
      <c r="AB49" s="10">
        <f t="shared" si="12"/>
        <v>0</v>
      </c>
      <c r="AC49" s="10">
        <f t="shared" si="12"/>
        <v>4176736</v>
      </c>
      <c r="AD49" s="10">
        <f t="shared" si="12"/>
        <v>214000</v>
      </c>
      <c r="AE49" s="10">
        <f t="shared" si="12"/>
        <v>0</v>
      </c>
      <c r="AF49" s="10">
        <f t="shared" si="12"/>
        <v>0</v>
      </c>
      <c r="AG49" s="10">
        <f t="shared" si="12"/>
        <v>0</v>
      </c>
      <c r="AH49" s="10">
        <f t="shared" si="12"/>
        <v>242381</v>
      </c>
      <c r="AI49" s="10">
        <f t="shared" si="12"/>
        <v>337761</v>
      </c>
      <c r="AJ49" s="10">
        <f t="shared" si="12"/>
        <v>0</v>
      </c>
      <c r="AK49" s="10">
        <f t="shared" si="12"/>
        <v>0</v>
      </c>
      <c r="AL49" s="10">
        <f t="shared" si="12"/>
        <v>0</v>
      </c>
      <c r="AM49" s="10">
        <f t="shared" si="12"/>
        <v>0</v>
      </c>
      <c r="AN49" s="10">
        <f t="shared" si="12"/>
        <v>0</v>
      </c>
      <c r="AO49" s="10">
        <f t="shared" si="12"/>
        <v>0</v>
      </c>
      <c r="AP49" s="10">
        <f t="shared" si="12"/>
        <v>0</v>
      </c>
      <c r="AQ49" s="10">
        <f t="shared" si="12"/>
        <v>175000</v>
      </c>
      <c r="AR49" s="10">
        <f t="shared" si="12"/>
        <v>10000</v>
      </c>
      <c r="AS49" s="10">
        <f t="shared" si="12"/>
        <v>0</v>
      </c>
      <c r="AT49" s="10">
        <f t="shared" si="12"/>
        <v>0</v>
      </c>
      <c r="AU49" s="10">
        <f t="shared" si="12"/>
        <v>0</v>
      </c>
      <c r="AV49" s="10">
        <f t="shared" si="12"/>
        <v>0</v>
      </c>
      <c r="AW49" s="10">
        <f t="shared" si="12"/>
        <v>0</v>
      </c>
      <c r="AX49" s="10">
        <f t="shared" si="12"/>
        <v>0</v>
      </c>
      <c r="AY49" s="10">
        <f t="shared" si="12"/>
        <v>0</v>
      </c>
      <c r="AZ49" s="10">
        <f>SUM(AZ2:AZ48)</f>
        <v>2640</v>
      </c>
      <c r="BA49" s="10">
        <f t="shared" si="12"/>
        <v>0</v>
      </c>
      <c r="BB49" s="10">
        <f t="shared" si="12"/>
        <v>0</v>
      </c>
      <c r="BC49" s="10">
        <f t="shared" si="12"/>
        <v>8910</v>
      </c>
      <c r="BD49" s="10">
        <f t="shared" si="12"/>
        <v>546</v>
      </c>
      <c r="BE49" s="10">
        <f t="shared" si="12"/>
        <v>0</v>
      </c>
      <c r="BF49" s="10">
        <f t="shared" si="12"/>
        <v>0</v>
      </c>
      <c r="BG49" s="10">
        <f t="shared" si="12"/>
        <v>14988</v>
      </c>
      <c r="BH49" s="10">
        <f>SUM(BH2:BH48)</f>
        <v>1006226</v>
      </c>
      <c r="BI49" s="10">
        <f t="shared" si="12"/>
        <v>3170510</v>
      </c>
      <c r="BJ49" s="49"/>
    </row>
    <row r="50" ht="14.25">
      <c r="BC50" s="98"/>
    </row>
  </sheetData>
  <sheetProtection/>
  <printOptions/>
  <pageMargins left="1" right="0.25" top="0.748031496062992" bottom="0.748031496062992" header="0.31496062992126" footer="0.31496062992126"/>
  <pageSetup fitToHeight="0" horizontalDpi="600" verticalDpi="600" orientation="landscape" paperSize="5" scale="80" r:id="rId1"/>
  <rowBreaks count="1" manualBreakCount="1">
    <brk id="28" max="61" man="1"/>
  </rowBreaks>
  <colBreaks count="1" manualBreakCount="1">
    <brk id="29" max="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ng525641</dc:creator>
  <cp:keywords/>
  <dc:description/>
  <cp:lastModifiedBy>acer</cp:lastModifiedBy>
  <cp:lastPrinted>2022-06-18T07:35:16Z</cp:lastPrinted>
  <dcterms:created xsi:type="dcterms:W3CDTF">2018-02-15T11:23:43Z</dcterms:created>
  <dcterms:modified xsi:type="dcterms:W3CDTF">2022-10-31T07:23:36Z</dcterms:modified>
  <cp:category/>
  <cp:version/>
  <cp:contentType/>
  <cp:contentStatus/>
</cp:coreProperties>
</file>